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T:\_Team 2\01_Fee Revision\2026_27\CM\CM_Non-Scheme\08 For 出街 2\"/>
    </mc:Choice>
  </mc:AlternateContent>
  <xr:revisionPtr revIDLastSave="0" documentId="13_ncr:1_{72F185C3-0ADC-4408-9479-9B1052D83EBB}" xr6:coauthVersionLast="47" xr6:coauthVersionMax="47" xr10:uidLastSave="{00000000-0000-0000-0000-000000000000}"/>
  <bookViews>
    <workbookView xWindow="28680" yWindow="-120" windowWidth="29040" windowHeight="15840" tabRatio="912" xr2:uid="{00000000-000D-0000-FFFF-FFFF00000000}"/>
  </bookViews>
  <sheets>
    <sheet name="附表一覽表" sheetId="1" r:id="rId1"/>
    <sheet name="附表1A" sheetId="27" r:id="rId2"/>
    <sheet name="KGSSFeeSubmissionInfo" sheetId="23" state="hidden" r:id="rId3"/>
    <sheet name="KGSSFeeItemInfo" sheetId="24" state="hidden" r:id="rId4"/>
    <sheet name="附表1B頁一" sheetId="5" r:id="rId5"/>
    <sheet name="附表1B頁二" sheetId="3" r:id="rId6"/>
    <sheet name="附表1C" sheetId="7" r:id="rId7"/>
    <sheet name="附表2A" sheetId="21" r:id="rId8"/>
    <sheet name="附表2B" sheetId="11" r:id="rId9"/>
    <sheet name="附表3" sheetId="13" r:id="rId10"/>
    <sheet name="KGSSFeeItemIncome" sheetId="25" state="hidden" r:id="rId11"/>
    <sheet name="KGSSFeeItemExpenditure" sheetId="26" state="hidden" r:id="rId12"/>
    <sheet name="附表2A至附表3所載的註" sheetId="29" r:id="rId13"/>
    <sheet name="附表4(I)" sheetId="14" r:id="rId14"/>
    <sheet name="附表4(II)" sheetId="33" r:id="rId15"/>
    <sheet name="附表4所載的註及注意事項" sheetId="34" r:id="rId16"/>
    <sheet name="附表5" sheetId="20" r:id="rId17"/>
    <sheet name="附錄2" sheetId="22" r:id="rId18"/>
  </sheets>
  <definedNames>
    <definedName name="_xlnm.Print_Area" localSheetId="1">附表1A!$A$1:$L$40</definedName>
    <definedName name="_xlnm.Print_Area" localSheetId="4">附表1B頁一!$A$1:$H$26</definedName>
    <definedName name="_xlnm.Print_Area" localSheetId="5">附表1B頁二!$A$1:$I$28</definedName>
    <definedName name="_xlnm.Print_Area" localSheetId="6">附表1C!$A$1:$E$25</definedName>
    <definedName name="_xlnm.Print_Area" localSheetId="7">附表2A!$A$1:$L$27</definedName>
    <definedName name="_xlnm.Print_Area" localSheetId="12">附表2A至附表3所載的註!$A$1:$C$15</definedName>
    <definedName name="_xlnm.Print_Area" localSheetId="8">附表2B!$A$1:$O$26</definedName>
    <definedName name="_xlnm.Print_Area" localSheetId="9">附表3!$A$1:$J$25</definedName>
    <definedName name="_xlnm.Print_Area" localSheetId="14">'附表4(II)'!$A$1:$K$60</definedName>
    <definedName name="_xlnm.Print_Area" localSheetId="15">附表4所載的註及注意事項!$A$1:$E$36</definedName>
    <definedName name="_xlnm.Print_Area" localSheetId="16">附表5!$A$1:$Q$75</definedName>
    <definedName name="_xlnm.Print_Area" localSheetId="0">附表一覽表!$A$1:$C$29</definedName>
    <definedName name="_xlnm.Print_Area" localSheetId="17">附錄2!$A$1:$B$20</definedName>
    <definedName name="Z_3F0E7941_8667_477D_BE88_EB69F24CEFA8_.wvu.PrintArea" localSheetId="1" hidden="1">附表1A!$A$1:$L$38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49" i="33" l="1"/>
  <c r="J44" i="33" l="1"/>
  <c r="J45" i="33"/>
  <c r="J46" i="33"/>
  <c r="J47" i="33"/>
  <c r="J43" i="33"/>
  <c r="J41" i="33"/>
  <c r="J38" i="33"/>
  <c r="J39" i="33"/>
  <c r="J40" i="33"/>
  <c r="J37" i="33"/>
  <c r="G44" i="33"/>
  <c r="G45" i="33"/>
  <c r="G46" i="33"/>
  <c r="G47" i="33"/>
  <c r="G43" i="33"/>
  <c r="G41" i="33"/>
  <c r="G38" i="33"/>
  <c r="G39" i="33"/>
  <c r="G40" i="33"/>
  <c r="G37" i="33"/>
  <c r="D44" i="33"/>
  <c r="D45" i="33"/>
  <c r="D46" i="33"/>
  <c r="D47" i="33"/>
  <c r="D43" i="33"/>
  <c r="D41" i="33"/>
  <c r="D38" i="33"/>
  <c r="D39" i="33"/>
  <c r="D40" i="33"/>
  <c r="D37" i="33"/>
  <c r="G25" i="33"/>
  <c r="G26" i="33"/>
  <c r="G24" i="33"/>
  <c r="J25" i="33"/>
  <c r="J26" i="33"/>
  <c r="J24" i="33"/>
  <c r="J21" i="33"/>
  <c r="J22" i="33"/>
  <c r="J20" i="33"/>
  <c r="G21" i="33"/>
  <c r="G22" i="33"/>
  <c r="G20" i="33"/>
  <c r="D26" i="33"/>
  <c r="D25" i="33"/>
  <c r="D24" i="33"/>
  <c r="D22" i="33"/>
  <c r="D21" i="33"/>
  <c r="D20" i="33"/>
  <c r="J13" i="33"/>
  <c r="J14" i="33"/>
  <c r="J15" i="33"/>
  <c r="J16" i="33"/>
  <c r="J12" i="33"/>
  <c r="G13" i="33"/>
  <c r="G17" i="33"/>
  <c r="G14" i="33"/>
  <c r="G15" i="33"/>
  <c r="G16" i="33"/>
  <c r="G12" i="33"/>
  <c r="B17" i="33"/>
  <c r="D13" i="33"/>
  <c r="D14" i="33"/>
  <c r="D15" i="33"/>
  <c r="D16" i="33"/>
  <c r="D12" i="33"/>
  <c r="C17" i="33"/>
  <c r="C49" i="33" s="1"/>
  <c r="F17" i="33"/>
  <c r="E17" i="33"/>
  <c r="C17" i="14"/>
  <c r="L3" i="25"/>
  <c r="D17" i="14"/>
  <c r="L4" i="25"/>
  <c r="B17" i="14"/>
  <c r="C48" i="33"/>
  <c r="E48" i="33"/>
  <c r="G48" i="33" s="1"/>
  <c r="F48" i="33"/>
  <c r="H48" i="33"/>
  <c r="J48" i="33" s="1"/>
  <c r="I48" i="33"/>
  <c r="B48" i="33"/>
  <c r="D48" i="33" s="1"/>
  <c r="I17" i="33"/>
  <c r="I49" i="33" s="1"/>
  <c r="J49" i="33" s="1"/>
  <c r="H17" i="33"/>
  <c r="F19" i="11"/>
  <c r="G7" i="20"/>
  <c r="H4" i="5"/>
  <c r="C4" i="5"/>
  <c r="E23" i="5"/>
  <c r="I24" i="3"/>
  <c r="H23" i="5"/>
  <c r="B30" i="33"/>
  <c r="I5" i="33"/>
  <c r="B5" i="33"/>
  <c r="B5" i="14"/>
  <c r="G24" i="3"/>
  <c r="H24" i="3"/>
  <c r="C5" i="13"/>
  <c r="D39" i="14"/>
  <c r="D40" i="14" s="1"/>
  <c r="C39" i="14"/>
  <c r="C40" i="14"/>
  <c r="B39" i="14"/>
  <c r="B40" i="14" s="1"/>
  <c r="C19" i="13"/>
  <c r="D19" i="13"/>
  <c r="E19" i="13"/>
  <c r="F19" i="13"/>
  <c r="G19" i="13"/>
  <c r="H19" i="13"/>
  <c r="I19" i="13"/>
  <c r="N19" i="11"/>
  <c r="C6" i="7"/>
  <c r="E5" i="11"/>
  <c r="D5" i="21"/>
  <c r="C4" i="3"/>
  <c r="U3" i="25"/>
  <c r="U2" i="25"/>
  <c r="U4" i="26"/>
  <c r="T4" i="26"/>
  <c r="S4" i="26"/>
  <c r="R4" i="26"/>
  <c r="Q4" i="26"/>
  <c r="P4" i="26"/>
  <c r="O4" i="26"/>
  <c r="N4" i="26"/>
  <c r="M4" i="26"/>
  <c r="L4" i="26"/>
  <c r="K4" i="26"/>
  <c r="J4" i="26"/>
  <c r="I4" i="26"/>
  <c r="H4" i="26"/>
  <c r="G4" i="26"/>
  <c r="F4" i="26"/>
  <c r="E4" i="26"/>
  <c r="D4" i="26"/>
  <c r="C4" i="26"/>
  <c r="B4" i="26"/>
  <c r="U3" i="26"/>
  <c r="T3" i="26"/>
  <c r="R3" i="26"/>
  <c r="Q3" i="26"/>
  <c r="P3" i="26"/>
  <c r="O3" i="26"/>
  <c r="N3" i="26"/>
  <c r="M3" i="26"/>
  <c r="J3" i="26"/>
  <c r="I3" i="26"/>
  <c r="H3" i="26"/>
  <c r="F3" i="26"/>
  <c r="E3" i="26"/>
  <c r="D3" i="26"/>
  <c r="C3" i="26"/>
  <c r="B3" i="26"/>
  <c r="U2" i="26"/>
  <c r="T2" i="26"/>
  <c r="R2" i="26"/>
  <c r="Q2" i="26"/>
  <c r="P2" i="26"/>
  <c r="O2" i="26"/>
  <c r="N2" i="26"/>
  <c r="M2" i="26"/>
  <c r="J2" i="26"/>
  <c r="I2" i="26"/>
  <c r="H2" i="26"/>
  <c r="F2" i="26"/>
  <c r="E2" i="26"/>
  <c r="D2" i="26"/>
  <c r="C2" i="26"/>
  <c r="B2" i="26"/>
  <c r="X4" i="25"/>
  <c r="W4" i="25"/>
  <c r="V4" i="25"/>
  <c r="U4" i="25"/>
  <c r="S4" i="25"/>
  <c r="O4" i="25"/>
  <c r="N4" i="25"/>
  <c r="M4" i="25"/>
  <c r="K4" i="25"/>
  <c r="J4" i="25"/>
  <c r="F4" i="25"/>
  <c r="B4" i="25"/>
  <c r="X3" i="25"/>
  <c r="W3" i="25"/>
  <c r="V3" i="25"/>
  <c r="T3" i="25"/>
  <c r="K3" i="25"/>
  <c r="X2" i="25"/>
  <c r="W2" i="25"/>
  <c r="V2" i="25"/>
  <c r="T2" i="25"/>
  <c r="L2" i="25"/>
  <c r="K2" i="25"/>
  <c r="M19" i="11"/>
  <c r="L19" i="11"/>
  <c r="K19" i="11"/>
  <c r="H19" i="11"/>
  <c r="G19" i="11"/>
  <c r="F24" i="3"/>
  <c r="G23" i="5"/>
  <c r="F23" i="5"/>
  <c r="L28" i="24"/>
  <c r="K28" i="24"/>
  <c r="J28" i="24"/>
  <c r="I28" i="24"/>
  <c r="H28" i="24"/>
  <c r="F28" i="24"/>
  <c r="D28" i="24"/>
  <c r="L27" i="24"/>
  <c r="K27" i="24"/>
  <c r="J27" i="24"/>
  <c r="I27" i="24"/>
  <c r="H27" i="24"/>
  <c r="F27" i="24"/>
  <c r="D27" i="24"/>
  <c r="L26" i="24"/>
  <c r="K26" i="24"/>
  <c r="J26" i="24"/>
  <c r="I26" i="24"/>
  <c r="H26" i="24"/>
  <c r="F26" i="24"/>
  <c r="D26" i="24"/>
  <c r="L25" i="24"/>
  <c r="K25" i="24"/>
  <c r="J25" i="24"/>
  <c r="I25" i="24"/>
  <c r="H25" i="24"/>
  <c r="F25" i="24"/>
  <c r="D25" i="24"/>
  <c r="L24" i="24"/>
  <c r="K24" i="24"/>
  <c r="J24" i="24"/>
  <c r="I24" i="24"/>
  <c r="H24" i="24"/>
  <c r="F24" i="24"/>
  <c r="D24" i="24"/>
  <c r="L23" i="24"/>
  <c r="K23" i="24"/>
  <c r="J23" i="24"/>
  <c r="I23" i="24"/>
  <c r="H23" i="24"/>
  <c r="F23" i="24"/>
  <c r="D23" i="24"/>
  <c r="L22" i="24"/>
  <c r="K22" i="24"/>
  <c r="J22" i="24"/>
  <c r="I22" i="24"/>
  <c r="H22" i="24"/>
  <c r="F22" i="24"/>
  <c r="D22" i="24"/>
  <c r="L21" i="24"/>
  <c r="K21" i="24"/>
  <c r="J21" i="24"/>
  <c r="I21" i="24"/>
  <c r="H21" i="24"/>
  <c r="F21" i="24"/>
  <c r="D21" i="24"/>
  <c r="L20" i="24"/>
  <c r="K20" i="24"/>
  <c r="J20" i="24"/>
  <c r="I20" i="24"/>
  <c r="H20" i="24"/>
  <c r="F20" i="24"/>
  <c r="D20" i="24"/>
  <c r="L19" i="24"/>
  <c r="K19" i="24"/>
  <c r="J19" i="24"/>
  <c r="I19" i="24"/>
  <c r="H19" i="24"/>
  <c r="F19" i="24"/>
  <c r="E19" i="24"/>
  <c r="D19" i="24"/>
  <c r="L18" i="24"/>
  <c r="K18" i="24"/>
  <c r="J18" i="24"/>
  <c r="I18" i="24"/>
  <c r="H18" i="24"/>
  <c r="F18" i="24"/>
  <c r="E18" i="24"/>
  <c r="D18" i="24"/>
  <c r="L17" i="24"/>
  <c r="K17" i="24"/>
  <c r="J17" i="24"/>
  <c r="I17" i="24"/>
  <c r="H17" i="24"/>
  <c r="F17" i="24"/>
  <c r="E17" i="24"/>
  <c r="D17" i="24"/>
  <c r="L16" i="24"/>
  <c r="K16" i="24"/>
  <c r="J16" i="24"/>
  <c r="I16" i="24"/>
  <c r="H16" i="24"/>
  <c r="F16" i="24"/>
  <c r="E16" i="24"/>
  <c r="D16" i="24"/>
  <c r="L15" i="24"/>
  <c r="K15" i="24"/>
  <c r="J15" i="24"/>
  <c r="I15" i="24"/>
  <c r="H15" i="24"/>
  <c r="F15" i="24"/>
  <c r="E15" i="24"/>
  <c r="D15" i="24"/>
  <c r="L14" i="24"/>
  <c r="K14" i="24"/>
  <c r="J14" i="24"/>
  <c r="I14" i="24"/>
  <c r="H14" i="24"/>
  <c r="F14" i="24"/>
  <c r="E14" i="24"/>
  <c r="D14" i="24"/>
  <c r="L13" i="24"/>
  <c r="K13" i="24"/>
  <c r="J13" i="24"/>
  <c r="I13" i="24"/>
  <c r="H13" i="24"/>
  <c r="F13" i="24"/>
  <c r="E13" i="24"/>
  <c r="D13" i="24"/>
  <c r="L12" i="24"/>
  <c r="K12" i="24"/>
  <c r="J12" i="24"/>
  <c r="I12" i="24"/>
  <c r="H12" i="24"/>
  <c r="F12" i="24"/>
  <c r="E12" i="24"/>
  <c r="D12" i="24"/>
  <c r="L11" i="24"/>
  <c r="K11" i="24"/>
  <c r="J11" i="24"/>
  <c r="I11" i="24"/>
  <c r="H11" i="24"/>
  <c r="F11" i="24"/>
  <c r="E11" i="24"/>
  <c r="D11" i="24"/>
  <c r="L10" i="24"/>
  <c r="K10" i="24"/>
  <c r="J10" i="24"/>
  <c r="I10" i="24"/>
  <c r="H10" i="24"/>
  <c r="G10" i="24"/>
  <c r="F10" i="24"/>
  <c r="D10" i="24"/>
  <c r="L9" i="24"/>
  <c r="K9" i="24"/>
  <c r="J9" i="24"/>
  <c r="I9" i="24"/>
  <c r="H9" i="24"/>
  <c r="G9" i="24"/>
  <c r="F9" i="24"/>
  <c r="D9" i="24"/>
  <c r="L8" i="24"/>
  <c r="K8" i="24"/>
  <c r="J8" i="24"/>
  <c r="I8" i="24"/>
  <c r="H8" i="24"/>
  <c r="G8" i="24"/>
  <c r="F8" i="24"/>
  <c r="D8" i="24"/>
  <c r="L7" i="24"/>
  <c r="K7" i="24"/>
  <c r="J7" i="24"/>
  <c r="I7" i="24"/>
  <c r="H7" i="24"/>
  <c r="G7" i="24"/>
  <c r="F7" i="24"/>
  <c r="D7" i="24"/>
  <c r="L6" i="24"/>
  <c r="K6" i="24"/>
  <c r="J6" i="24"/>
  <c r="I6" i="24"/>
  <c r="H6" i="24"/>
  <c r="G6" i="24"/>
  <c r="F6" i="24"/>
  <c r="D6" i="24"/>
  <c r="L5" i="24"/>
  <c r="K5" i="24"/>
  <c r="J5" i="24"/>
  <c r="I5" i="24"/>
  <c r="H5" i="24"/>
  <c r="G5" i="24"/>
  <c r="F5" i="24"/>
  <c r="D5" i="24"/>
  <c r="L4" i="24"/>
  <c r="K4" i="24"/>
  <c r="J4" i="24"/>
  <c r="I4" i="24"/>
  <c r="H4" i="24"/>
  <c r="G4" i="24"/>
  <c r="F4" i="24"/>
  <c r="D4" i="24"/>
  <c r="L3" i="24"/>
  <c r="K3" i="24"/>
  <c r="J3" i="24"/>
  <c r="I3" i="24"/>
  <c r="H3" i="24"/>
  <c r="G3" i="24"/>
  <c r="F3" i="24"/>
  <c r="D3" i="24"/>
  <c r="L2" i="24"/>
  <c r="K2" i="24"/>
  <c r="J2" i="24"/>
  <c r="I2" i="24"/>
  <c r="H2" i="24"/>
  <c r="G2" i="24"/>
  <c r="F2" i="24"/>
  <c r="D2" i="24"/>
  <c r="Q2" i="23"/>
  <c r="P2" i="23"/>
  <c r="O2" i="23"/>
  <c r="N2" i="23"/>
  <c r="M2" i="23"/>
  <c r="L2" i="23"/>
  <c r="K2" i="23"/>
  <c r="J2" i="23"/>
  <c r="I2" i="23"/>
  <c r="H2" i="23"/>
  <c r="G2" i="23"/>
  <c r="F2" i="23"/>
  <c r="I4" i="3"/>
  <c r="I5" i="13"/>
  <c r="D10" i="20"/>
  <c r="K5" i="21"/>
  <c r="B8" i="7"/>
  <c r="B6" i="14"/>
  <c r="M5" i="11"/>
  <c r="I30" i="33"/>
  <c r="E49" i="33"/>
  <c r="D17" i="33"/>
  <c r="J17" i="33"/>
  <c r="H49" i="33"/>
  <c r="B49" i="33"/>
  <c r="D49" i="33" s="1"/>
  <c r="G49" i="33" l="1"/>
</calcChain>
</file>

<file path=xl/sharedStrings.xml><?xml version="1.0" encoding="utf-8"?>
<sst xmlns="http://schemas.openxmlformats.org/spreadsheetml/2006/main" count="886" uniqueCount="613">
  <si>
    <t>1A</t>
  </si>
  <si>
    <t>1B</t>
  </si>
  <si>
    <t>1C</t>
  </si>
  <si>
    <t>2A</t>
  </si>
  <si>
    <t>2B</t>
  </si>
  <si>
    <t>(a)</t>
  </si>
  <si>
    <t>(b)</t>
  </si>
  <si>
    <t>(c)</t>
  </si>
  <si>
    <t xml:space="preserve">(a) </t>
  </si>
  <si>
    <t xml:space="preserve">(c) </t>
  </si>
  <si>
    <t xml:space="preserve">(d) </t>
  </si>
  <si>
    <t>(e)</t>
  </si>
  <si>
    <t>(f)</t>
  </si>
  <si>
    <t>(g)</t>
  </si>
  <si>
    <t>(h)</t>
  </si>
  <si>
    <t>(d)</t>
  </si>
  <si>
    <t>Version</t>
    <phoneticPr fontId="1" type="noConversion"/>
  </si>
  <si>
    <t>RegNo</t>
    <phoneticPr fontId="1" type="noConversion"/>
  </si>
  <si>
    <t>BranchNo</t>
    <phoneticPr fontId="1" type="noConversion"/>
  </si>
  <si>
    <t>SchoolType</t>
    <phoneticPr fontId="1" type="noConversion"/>
  </si>
  <si>
    <t>Stream</t>
    <phoneticPr fontId="1" type="noConversion"/>
  </si>
  <si>
    <t>HDNoNetFee</t>
    <phoneticPr fontId="1" type="noConversion"/>
  </si>
  <si>
    <t>IsApplyCCC</t>
    <phoneticPr fontId="1" type="noConversion"/>
  </si>
  <si>
    <t>CCCAmount</t>
    <phoneticPr fontId="1" type="noConversion"/>
  </si>
  <si>
    <t>WDRatio</t>
    <phoneticPr fontId="1" type="noConversion"/>
  </si>
  <si>
    <t>LWDRatio</t>
    <phoneticPr fontId="1" type="noConversion"/>
  </si>
  <si>
    <t>TeacherSalaryExpenseRaioL</t>
    <phoneticPr fontId="1" type="noConversion"/>
  </si>
  <si>
    <t>TeacherSalaryExpenseRaioCCC</t>
    <phoneticPr fontId="1" type="noConversion"/>
  </si>
  <si>
    <t>TeacherSalaryExpenseRaioNL</t>
    <phoneticPr fontId="1" type="noConversion"/>
  </si>
  <si>
    <t>IsAANotAvailable</t>
    <phoneticPr fontId="1" type="noConversion"/>
  </si>
  <si>
    <t>SchoolSupervisor</t>
    <phoneticPr fontId="1" type="noConversion"/>
  </si>
  <si>
    <t>EngName</t>
    <phoneticPr fontId="1" type="noConversion"/>
  </si>
  <si>
    <t>ChiName</t>
    <phoneticPr fontId="1" type="noConversion"/>
  </si>
  <si>
    <t>Address</t>
    <phoneticPr fontId="1" type="noConversion"/>
  </si>
  <si>
    <t>TelNo</t>
    <phoneticPr fontId="1" type="noConversion"/>
  </si>
  <si>
    <t>FaxNo</t>
    <phoneticPr fontId="1" type="noConversion"/>
  </si>
  <si>
    <t>ContactPerson</t>
    <phoneticPr fontId="1" type="noConversion"/>
  </si>
  <si>
    <t>ContactPersonPost</t>
    <phoneticPr fontId="1" type="noConversion"/>
  </si>
  <si>
    <t>MonthCommenceInKG</t>
    <phoneticPr fontId="1" type="noConversion"/>
  </si>
  <si>
    <t>MonthCommenceInCCC</t>
    <phoneticPr fontId="1" type="noConversion"/>
  </si>
  <si>
    <t>Session</t>
    <phoneticPr fontId="9" type="noConversion"/>
  </si>
  <si>
    <t>ClassSession</t>
    <phoneticPr fontId="9" type="noConversion"/>
  </si>
  <si>
    <t>ClassLevel</t>
  </si>
  <si>
    <t>ApprovedGrossFee</t>
  </si>
  <si>
    <t>ApprovedNetFee</t>
  </si>
  <si>
    <t>ProposedGrossFee</t>
  </si>
  <si>
    <t>ProposedGrossFeeAfter</t>
    <phoneticPr fontId="1" type="noConversion"/>
  </si>
  <si>
    <t>ProposedNoOfInstalments</t>
  </si>
  <si>
    <t>ActualNumberOfClasses</t>
  </si>
  <si>
    <t>ActualTotalEnrolment</t>
  </si>
  <si>
    <t>EstimatedNumberOfClasses</t>
  </si>
  <si>
    <t>EstimatedTotalEnrolment</t>
  </si>
  <si>
    <t>L-KG</t>
    <phoneticPr fontId="9" type="noConversion"/>
  </si>
  <si>
    <t>AM</t>
    <phoneticPr fontId="9" type="noConversion"/>
  </si>
  <si>
    <t>NR</t>
    <phoneticPr fontId="9" type="noConversion"/>
  </si>
  <si>
    <t>L-KG</t>
    <phoneticPr fontId="9" type="noConversion"/>
  </si>
  <si>
    <t>AM</t>
    <phoneticPr fontId="9" type="noConversion"/>
  </si>
  <si>
    <t>LK</t>
    <phoneticPr fontId="9" type="noConversion"/>
  </si>
  <si>
    <t>UK</t>
    <phoneticPr fontId="9" type="noConversion"/>
  </si>
  <si>
    <t>PM</t>
    <phoneticPr fontId="9" type="noConversion"/>
  </si>
  <si>
    <t>NR</t>
    <phoneticPr fontId="9" type="noConversion"/>
  </si>
  <si>
    <t>WD</t>
    <phoneticPr fontId="9" type="noConversion"/>
  </si>
  <si>
    <t>L-CC</t>
    <phoneticPr fontId="9" type="noConversion"/>
  </si>
  <si>
    <t>S0</t>
    <phoneticPr fontId="9" type="noConversion"/>
  </si>
  <si>
    <t>L-CC</t>
    <phoneticPr fontId="9" type="noConversion"/>
  </si>
  <si>
    <t>AM</t>
    <phoneticPr fontId="9" type="noConversion"/>
  </si>
  <si>
    <t>S1</t>
    <phoneticPr fontId="9" type="noConversion"/>
  </si>
  <si>
    <t>S2</t>
    <phoneticPr fontId="9" type="noConversion"/>
  </si>
  <si>
    <t>PM</t>
    <phoneticPr fontId="9" type="noConversion"/>
  </si>
  <si>
    <t>S0</t>
    <phoneticPr fontId="9" type="noConversion"/>
  </si>
  <si>
    <t>WD</t>
    <phoneticPr fontId="9" type="noConversion"/>
  </si>
  <si>
    <t>N-KG</t>
  </si>
  <si>
    <t>NR</t>
    <phoneticPr fontId="9" type="noConversion"/>
  </si>
  <si>
    <t>AM</t>
    <phoneticPr fontId="9" type="noConversion"/>
  </si>
  <si>
    <t>LK</t>
    <phoneticPr fontId="9" type="noConversion"/>
  </si>
  <si>
    <t>UK</t>
    <phoneticPr fontId="9" type="noConversion"/>
  </si>
  <si>
    <t>PM</t>
    <phoneticPr fontId="9" type="noConversion"/>
  </si>
  <si>
    <t>NR</t>
    <phoneticPr fontId="9" type="noConversion"/>
  </si>
  <si>
    <t>WD</t>
    <phoneticPr fontId="9" type="noConversion"/>
  </si>
  <si>
    <t>N-CC</t>
  </si>
  <si>
    <t>S0</t>
    <phoneticPr fontId="9" type="noConversion"/>
  </si>
  <si>
    <t>S1</t>
    <phoneticPr fontId="9" type="noConversion"/>
  </si>
  <si>
    <t>S2</t>
    <phoneticPr fontId="9" type="noConversion"/>
  </si>
  <si>
    <t>Type</t>
    <phoneticPr fontId="9" type="noConversion"/>
  </si>
  <si>
    <t>TeacherSalaryTotal</t>
  </si>
  <si>
    <t>TeacherSalaryHD</t>
  </si>
  <si>
    <t>TeacherSalaryWD</t>
  </si>
  <si>
    <t>TeacherSalaryLWD</t>
  </si>
  <si>
    <t>TideOverGrantTotal</t>
  </si>
  <si>
    <t>TideOverGrantHD</t>
  </si>
  <si>
    <t>TideOverGrantWD</t>
  </si>
  <si>
    <t>TideOverGrantLWD</t>
  </si>
  <si>
    <t>TeacherSalaryUnspentBalance</t>
  </si>
  <si>
    <t>Rental</t>
  </si>
  <si>
    <t>RatesAndGovRentReimbursement</t>
  </si>
  <si>
    <t>PremisesMaintenanceGrant</t>
  </si>
  <si>
    <t>PremisesUnspentBalance</t>
  </si>
  <si>
    <t>OtherOperatingTotal</t>
  </si>
  <si>
    <t>OtherOperatingHD</t>
  </si>
  <si>
    <t>OtherOperatingWD</t>
  </si>
  <si>
    <t>OtherOperatingLWD</t>
  </si>
  <si>
    <t>OtherOperatingUnspentBalance</t>
  </si>
  <si>
    <t>FeeFromPEVS</t>
  </si>
  <si>
    <t>SchoolFeeFromParents</t>
  </si>
  <si>
    <t>CCCSS</t>
  </si>
  <si>
    <t>Donation</t>
  </si>
  <si>
    <t>Others</t>
  </si>
  <si>
    <t>ACT</t>
  </si>
  <si>
    <t>N/A</t>
  </si>
  <si>
    <t>REV</t>
    <phoneticPr fontId="9" type="noConversion"/>
  </si>
  <si>
    <t>EST</t>
  </si>
  <si>
    <t>N/A</t>
    <phoneticPr fontId="1" type="noConversion"/>
  </si>
  <si>
    <t>Type</t>
    <phoneticPr fontId="9" type="noConversion"/>
  </si>
  <si>
    <t>TeachingStaff</t>
  </si>
  <si>
    <t>TeachingStaffLSP</t>
  </si>
  <si>
    <t>RatesAndGovRent</t>
  </si>
  <si>
    <t>PremisesDepreciation</t>
    <phoneticPr fontId="1" type="noConversion"/>
  </si>
  <si>
    <t>PremisesMajorRepairs</t>
  </si>
  <si>
    <t>NonTeachingStaffSalary</t>
  </si>
  <si>
    <t>NonTeachingStaffLSP</t>
  </si>
  <si>
    <t>MajorRepairs</t>
  </si>
  <si>
    <t>DepreciationEquipmentGov</t>
  </si>
  <si>
    <t>DepreciationComputersGov</t>
  </si>
  <si>
    <t>DepreciationEquipmentSchool</t>
  </si>
  <si>
    <t>DepreciationComputersSchool</t>
  </si>
  <si>
    <t>TeachingConsumables</t>
  </si>
  <si>
    <t>RegularLearningActivities</t>
  </si>
  <si>
    <t>WaterElectricity</t>
  </si>
  <si>
    <t>SupervisorRemuneration</t>
  </si>
  <si>
    <t>SetupExpense</t>
  </si>
  <si>
    <t>OtherOperating</t>
  </si>
  <si>
    <t>CorrespondingCharged</t>
  </si>
  <si>
    <t>ACT</t>
    <phoneticPr fontId="9" type="noConversion"/>
  </si>
  <si>
    <t>REV</t>
    <phoneticPr fontId="9" type="noConversion"/>
  </si>
  <si>
    <t>EST</t>
    <phoneticPr fontId="9" type="noConversion"/>
  </si>
  <si>
    <t xml:space="preserve">                                                                                                                                                                       </t>
    <phoneticPr fontId="1" type="noConversion"/>
  </si>
  <si>
    <t>元</t>
    <phoneticPr fontId="1" type="noConversion"/>
  </si>
  <si>
    <t>.</t>
    <phoneticPr fontId="1" type="noConversion"/>
  </si>
  <si>
    <t xml:space="preserve">#
</t>
    <phoneticPr fontId="1" type="noConversion"/>
  </si>
  <si>
    <t>##</t>
    <phoneticPr fontId="1" type="noConversion"/>
  </si>
  <si>
    <t xml:space="preserve">2.    </t>
    <phoneticPr fontId="1" type="noConversion"/>
  </si>
  <si>
    <t>1.</t>
    <phoneticPr fontId="1" type="noConversion"/>
  </si>
  <si>
    <t>2.</t>
    <phoneticPr fontId="1" type="noConversion"/>
  </si>
  <si>
    <t>3.</t>
    <phoneticPr fontId="1" type="noConversion"/>
  </si>
  <si>
    <t>全日班膳食費的資料</t>
    <phoneticPr fontId="1" type="noConversion"/>
  </si>
  <si>
    <t>校舍租金報表</t>
    <phoneticPr fontId="1" type="noConversion"/>
  </si>
  <si>
    <t>營辦形式</t>
    <phoneticPr fontId="1" type="noConversion"/>
  </si>
  <si>
    <t>*本地/非本地課程班級</t>
    <phoneticPr fontId="1" type="noConversion"/>
  </si>
  <si>
    <t xml:space="preserve">(h) </t>
    <phoneticPr fontId="1" type="noConversion"/>
  </si>
  <si>
    <t>月</t>
    <phoneticPr fontId="1" type="noConversion"/>
  </si>
  <si>
    <t>姓名</t>
    <phoneticPr fontId="1" type="noConversion"/>
  </si>
  <si>
    <t>元</t>
  </si>
  <si>
    <t>(b)</t>
    <phoneticPr fontId="1" type="noConversion"/>
  </si>
  <si>
    <t>(c)</t>
    <phoneticPr fontId="1" type="noConversion"/>
  </si>
  <si>
    <t>(d)</t>
    <phoneticPr fontId="1" type="noConversion"/>
  </si>
  <si>
    <t>(e)</t>
    <phoneticPr fontId="1" type="noConversion"/>
  </si>
  <si>
    <t>(f)</t>
    <phoneticPr fontId="1" type="noConversion"/>
  </si>
  <si>
    <t>(g)</t>
    <phoneticPr fontId="1" type="noConversion"/>
  </si>
  <si>
    <t>(h)</t>
    <phoneticPr fontId="1" type="noConversion"/>
  </si>
  <si>
    <t xml:space="preserve">(i) </t>
    <phoneticPr fontId="1" type="noConversion"/>
  </si>
  <si>
    <t>(j)</t>
    <phoneticPr fontId="1" type="noConversion"/>
  </si>
  <si>
    <t>支援人員的資料</t>
    <phoneticPr fontId="1" type="noConversion"/>
  </si>
  <si>
    <t>(c)</t>
    <phoneticPr fontId="1" type="noConversion"/>
  </si>
  <si>
    <t>(f)</t>
    <phoneticPr fontId="1" type="noConversion"/>
  </si>
  <si>
    <t>(g)</t>
    <phoneticPr fontId="1" type="noConversion"/>
  </si>
  <si>
    <t>(i)</t>
    <phoneticPr fontId="1" type="noConversion"/>
  </si>
  <si>
    <t>支援人員
(例如: 教學助理、行政助理、
文書人員、校工等)</t>
    <phoneticPr fontId="1" type="noConversion"/>
  </si>
  <si>
    <t>本地
課程班級</t>
    <phoneticPr fontId="1" type="noConversion"/>
  </si>
  <si>
    <t xml:space="preserve">1.    </t>
    <phoneticPr fontId="1" type="noConversion"/>
  </si>
  <si>
    <t xml:space="preserve">5.    </t>
    <phoneticPr fontId="1" type="noConversion"/>
  </si>
  <si>
    <t xml:space="preserve">(i)   </t>
  </si>
  <si>
    <t xml:space="preserve">(ii)   </t>
  </si>
  <si>
    <t xml:space="preserve">(iii) </t>
  </si>
  <si>
    <t xml:space="preserve">(iv)  </t>
  </si>
  <si>
    <t>修訂預算</t>
  </si>
  <si>
    <t>(a)</t>
    <phoneticPr fontId="1" type="noConversion"/>
  </si>
  <si>
    <t xml:space="preserve">(b) </t>
  </si>
  <si>
    <t>元，其中︰</t>
    <phoneticPr fontId="1" type="noConversion"/>
  </si>
  <si>
    <t>(b)</t>
    <phoneticPr fontId="1" type="noConversion"/>
  </si>
  <si>
    <t>(c)</t>
    <phoneticPr fontId="1" type="noConversion"/>
  </si>
  <si>
    <t>(d)</t>
    <phoneticPr fontId="1" type="noConversion"/>
  </si>
  <si>
    <t>(e)</t>
    <phoneticPr fontId="1" type="noConversion"/>
  </si>
  <si>
    <t>(f)</t>
    <phoneticPr fontId="1" type="noConversion"/>
  </si>
  <si>
    <t>(g)</t>
    <phoneticPr fontId="1" type="noConversion"/>
  </si>
  <si>
    <t>(2)</t>
    <phoneticPr fontId="1" type="noConversion"/>
  </si>
  <si>
    <t>(5)</t>
    <phoneticPr fontId="1" type="noConversion"/>
  </si>
  <si>
    <t>(4)</t>
    <phoneticPr fontId="1" type="noConversion"/>
  </si>
  <si>
    <t>(3)</t>
    <phoneticPr fontId="1" type="noConversion"/>
  </si>
  <si>
    <t>(1)</t>
    <phoneticPr fontId="1" type="noConversion"/>
  </si>
  <si>
    <t>(日) 至</t>
  </si>
  <si>
    <t>(日)</t>
    <phoneticPr fontId="1" type="noConversion"/>
  </si>
  <si>
    <t>元</t>
    <phoneticPr fontId="1" type="noConversion"/>
  </si>
  <si>
    <t>ü</t>
  </si>
  <si>
    <t>供有開辦全日班的學校填寫</t>
    <phoneticPr fontId="1" type="noConversion"/>
  </si>
  <si>
    <t xml:space="preserve">實際開辦的
班級數目
</t>
    <phoneticPr fontId="1" type="noConversion"/>
  </si>
  <si>
    <t xml:space="preserve">實際學生
總人數
</t>
    <phoneticPr fontId="1" type="noConversion"/>
  </si>
  <si>
    <t xml:space="preserve">預計開辦的
班級數目
</t>
    <phoneticPr fontId="1" type="noConversion"/>
  </si>
  <si>
    <t>元</t>
    <phoneticPr fontId="1" type="noConversion"/>
  </si>
  <si>
    <t>建議的膳食費期數</t>
    <phoneticPr fontId="1" type="noConversion"/>
  </si>
  <si>
    <t>所屬
地區</t>
    <phoneticPr fontId="1" type="noConversion"/>
  </si>
  <si>
    <t xml:space="preserve">(c) </t>
    <phoneticPr fontId="1" type="noConversion"/>
  </si>
  <si>
    <t>(d)</t>
    <phoneticPr fontId="1" type="noConversion"/>
  </si>
  <si>
    <t>(e)</t>
    <phoneticPr fontId="1" type="noConversion"/>
  </si>
  <si>
    <t>(f)</t>
    <phoneticPr fontId="1" type="noConversion"/>
  </si>
  <si>
    <t>(g)</t>
    <phoneticPr fontId="1" type="noConversion"/>
  </si>
  <si>
    <t xml:space="preserve">(h) </t>
    <phoneticPr fontId="1" type="noConversion"/>
  </si>
  <si>
    <t>教師／幼兒工作員姓名
(請按各人員的月薪順序排列)</t>
    <phoneticPr fontId="1" type="noConversion"/>
  </si>
  <si>
    <t xml:space="preserve">全職／兼職
(並請註明
上午班／
下午班／
全日班)
</t>
    <phoneticPr fontId="1" type="noConversion"/>
  </si>
  <si>
    <t>僱主每月公／強積金
供款額</t>
    <phoneticPr fontId="1" type="noConversion"/>
  </si>
  <si>
    <t>僱主每月的公／強積金供款額</t>
    <phoneticPr fontId="1" type="noConversion"/>
  </si>
  <si>
    <t>預計校監每週／月在其每一所幼稚園／幼稚園暨幼兒中心執行指定職務的工作時數。</t>
    <phoneticPr fontId="1" type="noConversion"/>
  </si>
  <si>
    <t>如因尚未使用有指定用途的捐款收入、為修葺／改善校舍、提升全校電腦系統或保養危險斜坡等而預留的款項而導致相關年度出現大量盈利，幼稚園／幼稚園暨幼兒中心可提交有關詳細資料作為申請調升學費的理據。</t>
    <phoneticPr fontId="1" type="noConversion"/>
  </si>
  <si>
    <t>年／月。隨表附上租約連樓宇平面圖副本一份。</t>
    <phoneticPr fontId="1" type="noConversion"/>
  </si>
  <si>
    <t>在運用來自學費的資源時，幼稚園／幼稚園暨幼兒中心應審慎並時刻以學生的利益為首要考慮因素。在運用學校資源方面，幼稚園／幼稚園暨幼兒中心應有一個完善的財政計劃及良好的預算，並應確保每項支出均使用得宜及切合需要。幼稚園／幼稚園暨幼兒中心學費應用以支付與教學活動、營辦幼稚園／幼稚園暨幼兒中心及維持教育服務水平有直接關係的開支。各幼稚園／幼稚園暨幼兒中心不應就以上開支要求家長另行繳交費用。各支出項目詳列如下：</t>
    <phoneticPr fontId="1" type="noConversion"/>
  </si>
  <si>
    <t>學校校監聲明</t>
    <phoneticPr fontId="9" type="noConversion"/>
  </si>
  <si>
    <t>限閱</t>
    <phoneticPr fontId="1" type="noConversion"/>
  </si>
  <si>
    <t>元</t>
    <phoneticPr fontId="1" type="noConversion"/>
  </si>
  <si>
    <t>附表5</t>
    <phoneticPr fontId="1" type="noConversion"/>
  </si>
  <si>
    <t>(頁一，共兩頁)</t>
    <phoneticPr fontId="1" type="noConversion"/>
  </si>
  <si>
    <t>校址編號︰</t>
    <phoneticPr fontId="1" type="noConversion"/>
  </si>
  <si>
    <t xml:space="preserve">校舍註冊地址︰                             </t>
    <phoneticPr fontId="1" type="noConversion"/>
  </si>
  <si>
    <t xml:space="preserve"> (I) 學校資料:</t>
    <phoneticPr fontId="1" type="noConversion"/>
  </si>
  <si>
    <t>*不包括／包括差餉</t>
    <phoneticPr fontId="1" type="noConversion"/>
  </si>
  <si>
    <t>元 *每月／季／年</t>
    <phoneticPr fontId="1" type="noConversion"/>
  </si>
  <si>
    <t>*不包括／包括地租</t>
    <phoneticPr fontId="1" type="noConversion"/>
  </si>
  <si>
    <t>*不包括／包括冷氣費</t>
    <phoneticPr fontId="1" type="noConversion"/>
  </si>
  <si>
    <t>*不包括／包括管理費</t>
    <phoneticPr fontId="1" type="noConversion"/>
  </si>
  <si>
    <t>元 *每月／季／年</t>
    <phoneticPr fontId="1" type="noConversion"/>
  </si>
  <si>
    <t>*不包括／包括停車場收費</t>
    <phoneticPr fontId="1" type="noConversion"/>
  </si>
  <si>
    <t>元 *每月／季／年</t>
    <phoneticPr fontId="1" type="noConversion"/>
  </si>
  <si>
    <t>*不包括／包括其他 (請說明)</t>
    <phoneticPr fontId="1" type="noConversion"/>
  </si>
  <si>
    <t>*免租期由</t>
  </si>
  <si>
    <t>(年)</t>
    <phoneticPr fontId="1" type="noConversion"/>
  </si>
  <si>
    <t>(月)</t>
    <phoneticPr fontId="1" type="noConversion"/>
  </si>
  <si>
    <t>(月)</t>
    <phoneticPr fontId="1" type="noConversion"/>
  </si>
  <si>
    <t xml:space="preserve">開始，校舍亦租予       </t>
    <phoneticPr fontId="1" type="noConversion"/>
  </si>
  <si>
    <t>使用，</t>
    <phoneticPr fontId="1" type="noConversion"/>
  </si>
  <si>
    <t>元。</t>
  </si>
  <si>
    <t>本人乃首次遞交本附表以申請調整學費。隨表附上現有租約連樓宇平面圖，以及最新的差餉及地租通知書副本各一份。</t>
    <phoneticPr fontId="1" type="noConversion"/>
  </si>
  <si>
    <t xml:space="preserve">本人上次遞交本附表的日期為      
</t>
    <phoneticPr fontId="1" type="noConversion"/>
  </si>
  <si>
    <t>起生效，為期</t>
    <phoneticPr fontId="1" type="noConversion"/>
  </si>
  <si>
    <t xml:space="preserve">現有租約將於                         </t>
    <phoneticPr fontId="1" type="noConversion"/>
  </si>
  <si>
    <t xml:space="preserve">起生效，為期    </t>
    <phoneticPr fontId="1" type="noConversion"/>
  </si>
  <si>
    <t>年/月。其他建議的條款載列如下︰</t>
  </si>
  <si>
    <t>*不包括／包括管理費</t>
    <phoneticPr fontId="1" type="noConversion"/>
  </si>
  <si>
    <t>*不包括／包括停車場收費</t>
    <phoneticPr fontId="1" type="noConversion"/>
  </si>
  <si>
    <t>*不包括／包括其他 (請說明)</t>
    <phoneticPr fontId="1" type="noConversion"/>
  </si>
  <si>
    <t>茲證明上述資料正確無誤。</t>
  </si>
  <si>
    <t>校監簽署︰</t>
  </si>
  <si>
    <t>校監姓名︰</t>
  </si>
  <si>
    <t>日期︰</t>
  </si>
  <si>
    <t>附表目錄</t>
  </si>
  <si>
    <t>附表編號</t>
  </si>
  <si>
    <t>學校校監聲明</t>
  </si>
  <si>
    <t>學費、班級及學生人數的資料</t>
  </si>
  <si>
    <t>校長的資料</t>
  </si>
  <si>
    <t>重要事項</t>
    <phoneticPr fontId="1" type="noConversion"/>
  </si>
  <si>
    <t>個人資料收集聲明</t>
    <phoneticPr fontId="1" type="noConversion"/>
  </si>
  <si>
    <t>學費、班級及學生人數的資料 (幼兒中心部分)</t>
  </si>
  <si>
    <t xml:space="preserve">學校註册編號︰     </t>
  </si>
  <si>
    <t>每名兒童每年的學費</t>
  </si>
  <si>
    <t>級別</t>
  </si>
  <si>
    <t>實際兒童
總人數</t>
    <phoneticPr fontId="1" type="noConversion"/>
  </si>
  <si>
    <t>上午班</t>
  </si>
  <si>
    <t>0至1歲服務</t>
  </si>
  <si>
    <t>1至2歲服務</t>
  </si>
  <si>
    <t>2至3歲服務</t>
  </si>
  <si>
    <t>下午班</t>
  </si>
  <si>
    <t>全日制</t>
  </si>
  <si>
    <t>總計：</t>
  </si>
  <si>
    <t>1. (c)欄的建議學費須能被(d)欄的建議收費期數除盡，即建議的每期學費必須是整數。</t>
    <phoneticPr fontId="1" type="noConversion"/>
  </si>
  <si>
    <t>附表1B (頁一，共兩頁)</t>
    <phoneticPr fontId="1" type="noConversion"/>
  </si>
  <si>
    <t>實際開辦的
班級數目</t>
    <phoneticPr fontId="1" type="noConversion"/>
  </si>
  <si>
    <t>預計開辦的
班級數目</t>
    <phoneticPr fontId="1" type="noConversion"/>
  </si>
  <si>
    <t>幼稚園幼兒班</t>
  </si>
  <si>
    <t>幼稚園低班</t>
  </si>
  <si>
    <t>幼稚園高班</t>
  </si>
  <si>
    <t>附表 1C</t>
    <phoneticPr fontId="1" type="noConversion"/>
  </si>
  <si>
    <t>全日制</t>
    <phoneticPr fontId="1" type="noConversion"/>
  </si>
  <si>
    <t>2.   (c)欄的建議膳食費，須能被(d)欄的建議膳食費期數除盡，即建議的每期膳食費必須是整數。</t>
    <phoneticPr fontId="1" type="noConversion"/>
  </si>
  <si>
    <t>正校</t>
    <phoneticPr fontId="1" type="noConversion"/>
  </si>
  <si>
    <t>附表2A</t>
    <phoneticPr fontId="1" type="noConversion"/>
  </si>
  <si>
    <t>校長姓名：</t>
    <phoneticPr fontId="1" type="noConversion"/>
  </si>
  <si>
    <t>年及</t>
    <phoneticPr fontId="1" type="noConversion"/>
  </si>
  <si>
    <t>目前受聘為校長</t>
  </si>
  <si>
    <t>(d)
正校／
兼任</t>
    <phoneticPr fontId="1" type="noConversion"/>
  </si>
  <si>
    <t xml:space="preserve">(f)
僱主每月公／強積金
供款額
</t>
    <phoneticPr fontId="1" type="noConversion"/>
  </si>
  <si>
    <t>兼任</t>
  </si>
  <si>
    <t xml:space="preserve">                                                            頁     ，共      頁    (如表格不敷應用，請自行影印。) </t>
    <phoneticPr fontId="1" type="noConversion"/>
  </si>
  <si>
    <t>附表2B</t>
    <phoneticPr fontId="1" type="noConversion"/>
  </si>
  <si>
    <t>教學人員／幼兒工作員
(校長除外)</t>
    <phoneticPr fontId="1" type="noConversion"/>
  </si>
  <si>
    <t>編號</t>
  </si>
  <si>
    <t>(年/月)##</t>
  </si>
  <si>
    <t>全職/
兼職</t>
    <phoneticPr fontId="1" type="noConversion"/>
  </si>
  <si>
    <t>上午班/
下午班/
全日班</t>
    <phoneticPr fontId="1" type="noConversion"/>
  </si>
  <si>
    <t xml:space="preserve">*小計／總計: </t>
    <phoneticPr fontId="1" type="noConversion"/>
  </si>
  <si>
    <t xml:space="preserve">學校註册編號︰     </t>
    <phoneticPr fontId="1" type="noConversion"/>
  </si>
  <si>
    <t>元</t>
    <phoneticPr fontId="1" type="noConversion"/>
  </si>
  <si>
    <t>收入</t>
  </si>
  <si>
    <t>(a)總收入:</t>
    <phoneticPr fontId="1" type="noConversion"/>
  </si>
  <si>
    <t>開支</t>
  </si>
  <si>
    <t>1. 與薪金有關的開支</t>
    <phoneticPr fontId="1" type="noConversion"/>
  </si>
  <si>
    <t>1.3 長期服務金/遣散費</t>
    <phoneticPr fontId="1" type="noConversion"/>
  </si>
  <si>
    <t>2. 非薪金有關的開支</t>
    <phoneticPr fontId="1" type="noConversion"/>
  </si>
  <si>
    <t>2.1 校舍租金</t>
    <phoneticPr fontId="1" type="noConversion"/>
  </si>
  <si>
    <t>2.2 差餉及地租</t>
    <phoneticPr fontId="1" type="noConversion"/>
  </si>
  <si>
    <t xml:space="preserve">          2.4.1 校舍</t>
    <phoneticPr fontId="1" type="noConversion"/>
  </si>
  <si>
    <t xml:space="preserve">          2.4.2 家具/設備/裝置/器材</t>
    <phoneticPr fontId="1" type="noConversion"/>
  </si>
  <si>
    <t xml:space="preserve">          2.4.3 電腦硬件及軟件</t>
    <phoneticPr fontId="1" type="noConversion"/>
  </si>
  <si>
    <t>2.6 小型修葺及保養工程</t>
    <phoneticPr fontId="1" type="noConversion"/>
  </si>
  <si>
    <t>2.7 固定資產以外的家具、設備及教具</t>
    <phoneticPr fontId="1" type="noConversion"/>
  </si>
  <si>
    <t>2.8 水費</t>
    <phoneticPr fontId="1" type="noConversion"/>
  </si>
  <si>
    <t>(b)總開支﹕</t>
    <phoneticPr fontId="1" type="noConversion"/>
  </si>
  <si>
    <t xml:space="preserve">(c)=(a)–(b) 該年度的盈利/(虧損)﹕ </t>
    <phoneticPr fontId="1" type="noConversion"/>
  </si>
  <si>
    <t>^ 只適用於有指定用途的捐款收入</t>
    <phoneticPr fontId="1" type="noConversion"/>
  </si>
  <si>
    <t>非本地
課程班級</t>
    <phoneticPr fontId="1" type="noConversion"/>
  </si>
  <si>
    <t>總額</t>
    <phoneticPr fontId="1" type="noConversion"/>
  </si>
  <si>
    <t>1.3  長期服務金/遣散費</t>
    <phoneticPr fontId="1" type="noConversion"/>
  </si>
  <si>
    <t xml:space="preserve">             2.4.2 家具/設備/裝置/器材</t>
    <phoneticPr fontId="1" type="noConversion"/>
  </si>
  <si>
    <t xml:space="preserve">             2.4.3 電腦硬件及軟件</t>
    <phoneticPr fontId="1" type="noConversion"/>
  </si>
  <si>
    <t>2.6   小型修葺及保養工程</t>
    <phoneticPr fontId="1" type="noConversion"/>
  </si>
  <si>
    <t>2.9   電費</t>
    <phoneticPr fontId="1" type="noConversion"/>
  </si>
  <si>
    <t>元</t>
    <phoneticPr fontId="1" type="noConversion"/>
  </si>
  <si>
    <t>非本地
課程班級</t>
    <phoneticPr fontId="1" type="noConversion"/>
  </si>
  <si>
    <t>1.2  支援人員</t>
    <phoneticPr fontId="1" type="noConversion"/>
  </si>
  <si>
    <t>(頁二，共兩頁)</t>
    <phoneticPr fontId="1" type="noConversion"/>
  </si>
  <si>
    <t>總額</t>
    <phoneticPr fontId="1" type="noConversion"/>
  </si>
  <si>
    <t>2.1   校舍租金</t>
    <phoneticPr fontId="1" type="noConversion"/>
  </si>
  <si>
    <t>2.2   差餉及地租</t>
    <phoneticPr fontId="1" type="noConversion"/>
  </si>
  <si>
    <t xml:space="preserve">             2.4.1 校舍</t>
    <phoneticPr fontId="1" type="noConversion"/>
  </si>
  <si>
    <t>2.8   水費</t>
    <phoneticPr fontId="1" type="noConversion"/>
  </si>
  <si>
    <t>(b)總開支﹕</t>
    <phoneticPr fontId="1" type="noConversion"/>
  </si>
  <si>
    <t xml:space="preserve">(c)=(a)–(b) 該年度的盈利/(虧損)﹕ </t>
    <phoneticPr fontId="1" type="noConversion"/>
  </si>
  <si>
    <t>(a) 校舍：2.5% [租用校舍並不適用。]
(b) 家具／設備／裝置／器材：20%
(c) 電腦硬件及軟件：30%</t>
    <phoneticPr fontId="1" type="noConversion"/>
  </si>
  <si>
    <t>就調整學費申請而言，大型修葺及保養工程費用(每項費用達8,000元或以上)應由工程展開當年開始，分三年平均攤分。由獎券基金撥款支付的項目不應計算在內。</t>
    <phoneticPr fontId="1" type="noConversion"/>
  </si>
  <si>
    <t>可供參考的每年折舊率(如適用)如下(不適用於獎券基金撥款購置的項目):</t>
    <phoneticPr fontId="1" type="noConversion"/>
  </si>
  <si>
    <t>附表1A</t>
    <phoneticPr fontId="1" type="noConversion"/>
  </si>
  <si>
    <t xml:space="preserve">本人  </t>
  </si>
  <si>
    <t>(學校校監) 日期︰</t>
    <phoneticPr fontId="9" type="noConversion"/>
  </si>
  <si>
    <t>學校印章︰</t>
    <phoneticPr fontId="9" type="noConversion"/>
  </si>
  <si>
    <t>2. *幼稚園/幼稚園暨幼兒中心的資料</t>
    <phoneticPr fontId="9" type="noConversion"/>
  </si>
  <si>
    <t>電郵地址:</t>
    <phoneticPr fontId="1" type="noConversion"/>
  </si>
  <si>
    <t>學校註册編號:</t>
    <phoneticPr fontId="9" type="noConversion"/>
  </si>
  <si>
    <t>電話號碼:</t>
    <phoneticPr fontId="9" type="noConversion"/>
  </si>
  <si>
    <t>傳真號碼:</t>
    <phoneticPr fontId="9" type="noConversion"/>
  </si>
  <si>
    <t xml:space="preserve">（職位） </t>
    <phoneticPr fontId="9" type="noConversion"/>
  </si>
  <si>
    <t xml:space="preserve">*幼稚園部分學年由                 </t>
    <phoneticPr fontId="9" type="noConversion"/>
  </si>
  <si>
    <t xml:space="preserve">月開始 </t>
    <phoneticPr fontId="9" type="noConversion"/>
  </si>
  <si>
    <t>*／幼兒中心部分學年由</t>
    <phoneticPr fontId="1" type="noConversion"/>
  </si>
  <si>
    <t>月開始</t>
    <phoneticPr fontId="1" type="noConversion"/>
  </si>
  <si>
    <t>3. 由高級學校發展主任／高級服務主任(幼稚園及幼兒中心聯合辦事處)批核 (本局專用)</t>
    <phoneticPr fontId="9" type="noConversion"/>
  </si>
  <si>
    <t xml:space="preserve"> (b)  該幼稚園/幼稚園暨幼兒中心的下列方面已予核實︰</t>
    <phoneticPr fontId="9" type="noConversion"/>
  </si>
  <si>
    <t>非牟利</t>
    <phoneticPr fontId="1" type="noConversion"/>
  </si>
  <si>
    <t>私立獨立</t>
    <phoneticPr fontId="1" type="noConversion"/>
  </si>
  <si>
    <t>參加</t>
    <phoneticPr fontId="1" type="noConversion"/>
  </si>
  <si>
    <t>沒有參加</t>
    <phoneticPr fontId="9" type="noConversion"/>
  </si>
  <si>
    <t>已退出</t>
    <phoneticPr fontId="1" type="noConversion"/>
  </si>
  <si>
    <t>姓名：</t>
    <phoneticPr fontId="9" type="noConversion"/>
  </si>
  <si>
    <t>簽署：</t>
  </si>
  <si>
    <t>日期：</t>
    <phoneticPr fontId="9" type="noConversion"/>
  </si>
  <si>
    <t>*高級學校發展主任(           )（   ）／高級服務主任(幼稚園及幼兒中心聯合辦事處)（   ）</t>
    <phoneticPr fontId="9" type="noConversion"/>
  </si>
  <si>
    <t xml:space="preserve">http://www.labour.gov.hk/tc/public/pdf/wcp/ConciseGuide/11.pdf
</t>
    <phoneticPr fontId="1" type="noConversion"/>
  </si>
  <si>
    <t>所須填寫的附表</t>
  </si>
  <si>
    <t>1.2 支援人員</t>
  </si>
  <si>
    <t>2.9 電費</t>
  </si>
  <si>
    <t>3.  差餉及地租發還款項(如適用)</t>
  </si>
  <si>
    <t>2.  租金發還款項(如適用)</t>
  </si>
  <si>
    <t>2.7   固定資產以外的家具、設備及教具</t>
  </si>
  <si>
    <t>學校註册編號︰</t>
  </si>
  <si>
    <t>與沒有指定用途的捐款收入相關的開支，如未能於第2.10項下列出，可納入非薪金有關的開支項下的開支項目（如適用）。</t>
  </si>
  <si>
    <t>請註明
(1)/(2)</t>
  </si>
  <si>
    <r>
      <t>ü</t>
    </r>
    <r>
      <rPr>
        <sz val="11"/>
        <rFont val="Times New Roman"/>
        <family val="1"/>
      </rPr>
      <t>*</t>
    </r>
  </si>
  <si>
    <t>支援人員的資料</t>
  </si>
  <si>
    <r>
      <t>簽署︰</t>
    </r>
    <r>
      <rPr>
        <u/>
        <sz val="11"/>
        <rFont val="Times New Roman"/>
        <family val="1"/>
      </rPr>
      <t/>
    </r>
  </si>
  <si>
    <r>
      <t>*幼稚園/幼稚園暨幼兒中心名稱:</t>
    </r>
    <r>
      <rPr>
        <sz val="11"/>
        <rFont val="細明體"/>
        <family val="3"/>
        <charset val="136"/>
      </rPr>
      <t/>
    </r>
  </si>
  <si>
    <r>
      <t>電話號碼︰</t>
    </r>
    <r>
      <rPr>
        <u/>
        <sz val="11"/>
        <rFont val="Times New Roman"/>
        <family val="1"/>
      </rPr>
      <t/>
    </r>
  </si>
  <si>
    <r>
      <t xml:space="preserve">  </t>
    </r>
    <r>
      <rPr>
        <i/>
        <sz val="11"/>
        <rFont val="Times New Roman"/>
        <family val="1"/>
      </rPr>
      <t>(請選擇以下其中一項聲明)</t>
    </r>
  </si>
  <si>
    <r>
      <t xml:space="preserve">(英文) : </t>
    </r>
    <r>
      <rPr>
        <u/>
        <sz val="11"/>
        <rFont val="Times New Roman"/>
        <family val="1"/>
      </rPr>
      <t xml:space="preserve">                       </t>
    </r>
  </si>
  <si>
    <r>
      <t xml:space="preserve">(中文) : </t>
    </r>
    <r>
      <rPr>
        <u/>
        <sz val="11"/>
        <rFont val="Times New Roman"/>
        <family val="1"/>
      </rPr>
      <t xml:space="preserve">                       </t>
    </r>
  </si>
  <si>
    <r>
      <t xml:space="preserve">地址:     </t>
    </r>
    <r>
      <rPr>
        <u/>
        <sz val="11"/>
        <rFont val="Times New Roman"/>
        <family val="1"/>
      </rPr>
      <t xml:space="preserve">                                            </t>
    </r>
  </si>
  <si>
    <r>
      <t>聯絡人:（姓名）</t>
    </r>
    <r>
      <rPr>
        <u/>
        <sz val="11"/>
        <rFont val="Times New Roman"/>
        <family val="1"/>
      </rPr>
      <t xml:space="preserve"> </t>
    </r>
  </si>
  <si>
    <r>
      <rPr>
        <sz val="11"/>
        <rFont val="Times New Roman"/>
        <family val="1"/>
      </rPr>
      <t xml:space="preserve">* </t>
    </r>
    <r>
      <rPr>
        <sz val="9.5"/>
        <rFont val="Times New Roman"/>
        <family val="1"/>
      </rPr>
      <t>請刪去不適用者</t>
    </r>
  </si>
  <si>
    <r>
      <t>請在適當方格內加上</t>
    </r>
    <r>
      <rPr>
        <sz val="11"/>
        <rFont val="Wingdings"/>
        <charset val="2"/>
      </rPr>
      <t>ü</t>
    </r>
    <r>
      <rPr>
        <sz val="9.5"/>
        <rFont val="Times New Roman"/>
        <family val="1"/>
      </rPr>
      <t>號</t>
    </r>
  </si>
  <si>
    <r>
      <t>*幼稚園／幼稚園暨幼兒中心名稱：</t>
    </r>
    <r>
      <rPr>
        <u/>
        <sz val="11"/>
        <color indexed="8"/>
        <rFont val="新細明體"/>
        <family val="1"/>
        <charset val="136"/>
      </rPr>
      <t/>
    </r>
  </si>
  <si>
    <r>
      <t xml:space="preserve">預計兒童
總人數
</t>
    </r>
    <r>
      <rPr>
        <i/>
        <sz val="10"/>
        <color indexed="8"/>
        <rFont val="Times New Roman"/>
        <family val="1"/>
      </rPr>
      <t/>
    </r>
  </si>
  <si>
    <t>表1：為0至3歲 ／ 2至3歲兒童提供服務的資料</t>
  </si>
  <si>
    <r>
      <t>每名兒童／學生每年
的建議膳食費</t>
    </r>
    <r>
      <rPr>
        <sz val="12"/>
        <color indexed="8"/>
        <rFont val="新細明體"/>
        <family val="1"/>
        <charset val="136"/>
      </rPr>
      <t/>
    </r>
  </si>
  <si>
    <r>
      <t xml:space="preserve">全日班膳食費的資料 </t>
    </r>
    <r>
      <rPr>
        <b/>
        <i/>
        <sz val="12"/>
        <color indexed="8"/>
        <rFont val="Times New Roman"/>
        <family val="1"/>
      </rPr>
      <t>(註1)</t>
    </r>
  </si>
  <si>
    <t>每名兒童／學生每年
的核准膳食費</t>
  </si>
  <si>
    <r>
      <t>(b)
僱主每月的公／強積金供款額</t>
    </r>
    <r>
      <rPr>
        <i/>
        <sz val="10"/>
        <color indexed="8"/>
        <rFont val="Times New Roman"/>
        <family val="1"/>
      </rPr>
      <t/>
    </r>
  </si>
  <si>
    <r>
      <t>僱主每月
公／強積金
供款額</t>
    </r>
    <r>
      <rPr>
        <i/>
        <sz val="10"/>
        <color indexed="8"/>
        <rFont val="Times New Roman"/>
        <family val="1"/>
      </rPr>
      <t/>
    </r>
  </si>
  <si>
    <t>#BEd(ECE)/C(ECE)/
QKT/ CCW/
正在修讀 C(ECE)/
其他</t>
  </si>
  <si>
    <t xml:space="preserve">學校註册編號︰  </t>
  </si>
  <si>
    <t>附表3</t>
  </si>
  <si>
    <t>職員姓名
(請按各人員的月薪
順序排列)</t>
  </si>
  <si>
    <t>(年／月)##</t>
  </si>
  <si>
    <t>請註明(1)/(2)</t>
  </si>
  <si>
    <t>*小計／總計:</t>
  </si>
  <si>
    <t xml:space="preserve">                                                            頁     ，共      頁    (如表格不敷應用，請自行影印。) </t>
  </si>
  <si>
    <r>
      <t xml:space="preserve">預算
</t>
    </r>
    <r>
      <rPr>
        <b/>
        <i/>
        <sz val="11"/>
        <color indexed="8"/>
        <rFont val="Times New Roman"/>
        <family val="1"/>
      </rPr>
      <t/>
    </r>
  </si>
  <si>
    <r>
      <t>*幼稚園/幼稚園暨幼兒中心名稱：</t>
    </r>
    <r>
      <rPr>
        <u/>
        <sz val="11"/>
        <color indexed="8"/>
        <rFont val="新細明體"/>
        <family val="1"/>
        <charset val="136"/>
      </rPr>
      <t/>
    </r>
  </si>
  <si>
    <r>
      <t>*幼稚園/幼稚園暨幼兒中心名稱︰</t>
    </r>
    <r>
      <rPr>
        <u/>
        <sz val="12"/>
        <color indexed="8"/>
        <rFont val="Times New Roman"/>
        <family val="1"/>
      </rPr>
      <t xml:space="preserve">                                                                                                                                             </t>
    </r>
  </si>
  <si>
    <r>
      <t>學校註册編號︰</t>
    </r>
    <r>
      <rPr>
        <u/>
        <sz val="12"/>
        <color indexed="8"/>
        <rFont val="Times New Roman"/>
        <family val="1"/>
      </rPr>
      <t xml:space="preserve">                                   </t>
    </r>
  </si>
  <si>
    <t>每月租金為</t>
  </si>
  <si>
    <r>
      <t>(頁二，共兩頁)</t>
    </r>
    <r>
      <rPr>
        <sz val="12"/>
        <color indexed="8"/>
        <rFont val="新細明體"/>
        <family val="1"/>
        <charset val="136"/>
      </rPr>
      <t/>
    </r>
  </si>
  <si>
    <t>。本租賃的總面積與上次提交的</t>
  </si>
  <si>
    <r>
      <t xml:space="preserve">元，於    </t>
    </r>
    <r>
      <rPr>
        <sz val="12"/>
        <color indexed="8"/>
        <rFont val="細明體"/>
        <family val="3"/>
        <charset val="136"/>
      </rPr>
      <t/>
    </r>
  </si>
  <si>
    <t>學校註册編號︰</t>
    <phoneticPr fontId="1" type="noConversion"/>
  </si>
  <si>
    <t>註：</t>
  </si>
  <si>
    <t>註︰</t>
    <phoneticPr fontId="1" type="noConversion"/>
  </si>
  <si>
    <t>註:</t>
  </si>
  <si>
    <r>
      <rPr>
        <sz val="12"/>
        <color indexed="8"/>
        <rFont val="新細明體"/>
        <family val="1"/>
        <charset val="136"/>
      </rPr>
      <t>校舍是</t>
    </r>
    <r>
      <rPr>
        <sz val="12"/>
        <color indexed="8"/>
        <rFont val="Times New Roman"/>
        <family val="1"/>
      </rPr>
      <t>*</t>
    </r>
    <r>
      <rPr>
        <sz val="12"/>
        <color indexed="8"/>
        <rFont val="新細明體"/>
        <family val="1"/>
        <charset val="136"/>
      </rPr>
      <t>向非相關人士／自置物業／相關人士</t>
    </r>
    <r>
      <rPr>
        <vertAlign val="superscript"/>
        <sz val="12"/>
        <color indexed="8"/>
        <rFont val="Times New Roman"/>
        <family val="1"/>
      </rPr>
      <t>#</t>
    </r>
    <r>
      <rPr>
        <sz val="12"/>
        <color indexed="8"/>
        <rFont val="新細明體"/>
        <family val="1"/>
        <charset val="136"/>
      </rPr>
      <t>租用</t>
    </r>
    <r>
      <rPr>
        <sz val="12"/>
        <color indexed="8"/>
        <rFont val="Times New Roman"/>
        <family val="1"/>
      </rPr>
      <t>(</t>
    </r>
    <r>
      <rPr>
        <sz val="12"/>
        <color indexed="8"/>
        <rFont val="新細明體"/>
        <family val="1"/>
        <charset val="136"/>
      </rPr>
      <t>請在下方註明與相關人士的關係</t>
    </r>
    <r>
      <rPr>
        <sz val="12"/>
        <color indexed="8"/>
        <rFont val="Times New Roman"/>
        <family val="1"/>
      </rPr>
      <t>)</t>
    </r>
    <r>
      <rPr>
        <sz val="12"/>
        <color indexed="8"/>
        <rFont val="新細明體"/>
        <family val="1"/>
        <charset val="136"/>
      </rPr>
      <t>。</t>
    </r>
    <phoneticPr fontId="1" type="noConversion"/>
  </si>
  <si>
    <t>屆滿。本人現正與業主洽談續訂租約。</t>
    <phoneticPr fontId="1" type="noConversion"/>
  </si>
  <si>
    <r>
      <rPr>
        <sz val="12"/>
        <color indexed="8"/>
        <rFont val="細明體"/>
        <family val="3"/>
        <charset val="136"/>
      </rPr>
      <t>建議的最新租金為每月港幣</t>
    </r>
    <r>
      <rPr>
        <sz val="12"/>
        <color indexed="8"/>
        <rFont val="Times New Roman"/>
        <family val="1"/>
      </rPr>
      <t xml:space="preserve">    </t>
    </r>
    <phoneticPr fontId="1" type="noConversion"/>
  </si>
  <si>
    <t>註︰教育局保留權利採用差餉物業估價署評估的租值以計算學費。</t>
  </si>
  <si>
    <r>
      <t>2. </t>
    </r>
    <r>
      <rPr>
        <sz val="12"/>
        <color indexed="8"/>
        <rFont val="新細明體"/>
        <family val="1"/>
        <charset val="136"/>
      </rPr>
      <t xml:space="preserve">教育局在辦理與上文有關的事宜時，可能會把附表所載的個人資料，交予獲授權
</t>
    </r>
    <r>
      <rPr>
        <sz val="12"/>
        <color indexed="8"/>
        <rFont val="Times New Roman"/>
        <family val="1"/>
      </rPr>
      <t xml:space="preserve">    </t>
    </r>
    <r>
      <rPr>
        <sz val="12"/>
        <color indexed="8"/>
        <rFont val="新細明體"/>
        <family val="1"/>
        <charset val="136"/>
      </rPr>
      <t>處理個人資料的其他政府部門／機構</t>
    </r>
    <r>
      <rPr>
        <sz val="12"/>
        <color indexed="8"/>
        <rFont val="Times New Roman"/>
        <family val="1"/>
      </rPr>
      <t>(</t>
    </r>
    <r>
      <rPr>
        <sz val="12"/>
        <color indexed="8"/>
        <rFont val="新細明體"/>
        <family val="1"/>
        <charset val="136"/>
      </rPr>
      <t>例如審計署</t>
    </r>
    <r>
      <rPr>
        <sz val="12"/>
        <color indexed="8"/>
        <rFont val="Times New Roman"/>
        <family val="1"/>
      </rPr>
      <t>)</t>
    </r>
    <r>
      <rPr>
        <sz val="12"/>
        <color indexed="8"/>
        <rFont val="新細明體"/>
        <family val="1"/>
        <charset val="136"/>
      </rPr>
      <t>核實。</t>
    </r>
    <phoneticPr fontId="1" type="noConversion"/>
  </si>
  <si>
    <r>
      <t>3. </t>
    </r>
    <r>
      <rPr>
        <sz val="12"/>
        <color indexed="8"/>
        <rFont val="新細明體"/>
        <family val="1"/>
        <charset val="136"/>
      </rPr>
      <t>根據《個人資料</t>
    </r>
    <r>
      <rPr>
        <sz val="12"/>
        <color indexed="8"/>
        <rFont val="Times New Roman"/>
        <family val="1"/>
      </rPr>
      <t>(</t>
    </r>
    <r>
      <rPr>
        <sz val="12"/>
        <color indexed="8"/>
        <rFont val="新細明體"/>
        <family val="1"/>
        <charset val="136"/>
      </rPr>
      <t>私隱</t>
    </r>
    <r>
      <rPr>
        <sz val="12"/>
        <color indexed="8"/>
        <rFont val="Times New Roman"/>
        <family val="1"/>
      </rPr>
      <t>)</t>
    </r>
    <r>
      <rPr>
        <sz val="12"/>
        <color indexed="8"/>
        <rFont val="新細明體"/>
        <family val="1"/>
        <charset val="136"/>
      </rPr>
      <t>條例》第</t>
    </r>
    <r>
      <rPr>
        <sz val="12"/>
        <color indexed="8"/>
        <rFont val="Times New Roman"/>
        <family val="1"/>
      </rPr>
      <t>18</t>
    </r>
    <r>
      <rPr>
        <sz val="12"/>
        <color indexed="8"/>
        <rFont val="新細明體"/>
        <family val="1"/>
        <charset val="136"/>
      </rPr>
      <t>條和</t>
    </r>
    <r>
      <rPr>
        <sz val="12"/>
        <color indexed="8"/>
        <rFont val="Times New Roman"/>
        <family val="1"/>
      </rPr>
      <t>22</t>
    </r>
    <r>
      <rPr>
        <sz val="12"/>
        <color indexed="8"/>
        <rFont val="新細明體"/>
        <family val="1"/>
        <charset val="136"/>
      </rPr>
      <t>條及附表</t>
    </r>
    <r>
      <rPr>
        <sz val="12"/>
        <color indexed="8"/>
        <rFont val="Times New Roman"/>
        <family val="1"/>
      </rPr>
      <t>1</t>
    </r>
    <r>
      <rPr>
        <sz val="12"/>
        <color indexed="8"/>
        <rFont val="新細明體"/>
        <family val="1"/>
        <charset val="136"/>
      </rPr>
      <t>第</t>
    </r>
    <r>
      <rPr>
        <sz val="12"/>
        <color indexed="8"/>
        <rFont val="Times New Roman"/>
        <family val="1"/>
      </rPr>
      <t>6</t>
    </r>
    <r>
      <rPr>
        <sz val="12"/>
        <color indexed="8"/>
        <rFont val="新細明體"/>
        <family val="1"/>
        <charset val="136"/>
      </rPr>
      <t xml:space="preserve">原則的規定，資料當事人有
</t>
    </r>
    <r>
      <rPr>
        <sz val="12"/>
        <color indexed="8"/>
        <rFont val="Times New Roman"/>
        <family val="1"/>
      </rPr>
      <t xml:space="preserve">    </t>
    </r>
    <r>
      <rPr>
        <sz val="12"/>
        <color indexed="8"/>
        <rFont val="新細明體"/>
        <family val="1"/>
        <charset val="136"/>
      </rPr>
      <t>權查閱及更正個人資料，包括要求提供附表所載個人資料的副本，但須繳付費用。</t>
    </r>
    <phoneticPr fontId="1" type="noConversion"/>
  </si>
  <si>
    <r>
      <t>4. </t>
    </r>
    <r>
      <rPr>
        <sz val="12"/>
        <color indexed="8"/>
        <rFont val="新細明體"/>
        <family val="1"/>
        <charset val="136"/>
      </rPr>
      <t xml:space="preserve">如欲查詢有關附表所蒐集的個人資料，包括要求查閱及更正資料事宜，需以書面方
</t>
    </r>
    <r>
      <rPr>
        <sz val="12"/>
        <color indexed="8"/>
        <rFont val="Times New Roman"/>
        <family val="1"/>
      </rPr>
      <t xml:space="preserve">    </t>
    </r>
    <r>
      <rPr>
        <sz val="12"/>
        <color indexed="8"/>
        <rFont val="新細明體"/>
        <family val="1"/>
        <charset val="136"/>
      </rPr>
      <t xml:space="preserve">式向幼稚園／幼稚園暨幼兒中心所屬區域教育服務處／幼稚園及幼兒中心聯合辦事
</t>
    </r>
    <r>
      <rPr>
        <sz val="12"/>
        <color indexed="8"/>
        <rFont val="Times New Roman"/>
        <family val="1"/>
      </rPr>
      <t xml:space="preserve">    </t>
    </r>
    <r>
      <rPr>
        <sz val="12"/>
        <color indexed="8"/>
        <rFont val="新細明體"/>
        <family val="1"/>
        <charset val="136"/>
      </rPr>
      <t>處提出。</t>
    </r>
    <phoneticPr fontId="1" type="noConversion"/>
  </si>
  <si>
    <r>
      <rPr>
        <sz val="12"/>
        <color indexed="8"/>
        <rFont val="新細明體"/>
        <family val="1"/>
        <charset val="136"/>
      </rPr>
      <t>上文第</t>
    </r>
    <r>
      <rPr>
        <sz val="12"/>
        <color indexed="8"/>
        <rFont val="Times New Roman"/>
        <family val="1"/>
      </rPr>
      <t xml:space="preserve"> II (1) </t>
    </r>
    <r>
      <rPr>
        <sz val="12"/>
        <color indexed="8"/>
        <rFont val="新細明體"/>
        <family val="1"/>
        <charset val="136"/>
      </rPr>
      <t>部分的租金已續訂租約，租約</t>
    </r>
    <r>
      <rPr>
        <sz val="12"/>
        <color indexed="8"/>
        <rFont val="Times New Roman"/>
        <family val="1"/>
      </rPr>
      <t xml:space="preserve"> * </t>
    </r>
    <r>
      <rPr>
        <sz val="12"/>
        <color indexed="8"/>
        <rFont val="新細明體"/>
        <family val="1"/>
        <charset val="136"/>
      </rPr>
      <t>將於／已於</t>
    </r>
    <r>
      <rPr>
        <sz val="12"/>
        <color indexed="8"/>
        <rFont val="Times New Roman"/>
        <family val="1"/>
      </rPr>
      <t xml:space="preserve">        </t>
    </r>
    <phoneticPr fontId="1" type="noConversion"/>
  </si>
  <si>
    <r>
      <rPr>
        <b/>
        <sz val="12"/>
        <color indexed="8"/>
        <rFont val="細明體"/>
        <family val="3"/>
        <charset val="136"/>
      </rPr>
      <t>附表</t>
    </r>
    <r>
      <rPr>
        <b/>
        <sz val="12"/>
        <color indexed="8"/>
        <rFont val="Times New Roman"/>
        <family val="1"/>
      </rPr>
      <t xml:space="preserve">4(I)  </t>
    </r>
    <r>
      <rPr>
        <b/>
        <sz val="12"/>
        <color indexed="8"/>
        <rFont val="細明體"/>
        <family val="3"/>
        <charset val="136"/>
      </rPr>
      <t>收支報表</t>
    </r>
    <phoneticPr fontId="1" type="noConversion"/>
  </si>
  <si>
    <r>
      <rPr>
        <b/>
        <sz val="11"/>
        <color indexed="8"/>
        <rFont val="細明體"/>
        <family val="3"/>
        <charset val="136"/>
      </rPr>
      <t>同時開辦本地</t>
    </r>
    <r>
      <rPr>
        <b/>
        <u/>
        <sz val="11"/>
        <color indexed="8"/>
        <rFont val="細明體"/>
        <family val="3"/>
        <charset val="136"/>
      </rPr>
      <t>及</t>
    </r>
    <r>
      <rPr>
        <b/>
        <sz val="11"/>
        <color indexed="8"/>
        <rFont val="細明體"/>
        <family val="3"/>
        <charset val="136"/>
      </rPr>
      <t>非本地課程班級的幼稚園</t>
    </r>
    <r>
      <rPr>
        <b/>
        <sz val="11"/>
        <color indexed="8"/>
        <rFont val="Times New Roman"/>
        <family val="1"/>
      </rPr>
      <t>/</t>
    </r>
    <r>
      <rPr>
        <b/>
        <sz val="11"/>
        <color indexed="8"/>
        <rFont val="細明體"/>
        <family val="3"/>
        <charset val="136"/>
      </rPr>
      <t>幼稚園暨幼兒中心，應填寫附表</t>
    </r>
    <r>
      <rPr>
        <b/>
        <sz val="11"/>
        <color indexed="8"/>
        <rFont val="Times New Roman"/>
        <family val="1"/>
      </rPr>
      <t>4(II)</t>
    </r>
    <r>
      <rPr>
        <b/>
        <sz val="11"/>
        <color indexed="8"/>
        <rFont val="細明體"/>
        <family val="3"/>
        <charset val="136"/>
      </rPr>
      <t/>
    </r>
    <phoneticPr fontId="1" type="noConversion"/>
  </si>
  <si>
    <r>
      <t xml:space="preserve"> (a)  </t>
    </r>
    <r>
      <rPr>
        <sz val="10"/>
        <rFont val="細明體"/>
        <family val="3"/>
        <charset val="136"/>
      </rPr>
      <t>本人已對附表</t>
    </r>
    <r>
      <rPr>
        <sz val="10"/>
        <rFont val="Times New Roman"/>
        <family val="1"/>
      </rPr>
      <t>1A</t>
    </r>
    <r>
      <rPr>
        <sz val="10"/>
        <rFont val="細明體"/>
        <family val="3"/>
        <charset val="136"/>
      </rPr>
      <t>、</t>
    </r>
    <r>
      <rPr>
        <sz val="10"/>
        <rFont val="Times New Roman"/>
        <family val="1"/>
      </rPr>
      <t>1B</t>
    </r>
    <r>
      <rPr>
        <sz val="10"/>
        <rFont val="細明體"/>
        <family val="3"/>
        <charset val="136"/>
      </rPr>
      <t>、</t>
    </r>
    <r>
      <rPr>
        <sz val="10"/>
        <rFont val="Times New Roman"/>
        <family val="1"/>
      </rPr>
      <t>*1C</t>
    </r>
    <r>
      <rPr>
        <sz val="10"/>
        <rFont val="細明體"/>
        <family val="3"/>
        <charset val="136"/>
      </rPr>
      <t>、</t>
    </r>
    <r>
      <rPr>
        <sz val="10"/>
        <rFont val="Times New Roman"/>
        <family val="1"/>
      </rPr>
      <t>2A</t>
    </r>
    <r>
      <rPr>
        <sz val="10"/>
        <rFont val="細明體"/>
        <family val="3"/>
        <charset val="136"/>
      </rPr>
      <t>、</t>
    </r>
    <r>
      <rPr>
        <sz val="10"/>
        <rFont val="Times New Roman"/>
        <family val="1"/>
      </rPr>
      <t>2B</t>
    </r>
    <r>
      <rPr>
        <sz val="10"/>
        <rFont val="細明體"/>
        <family val="3"/>
        <charset val="136"/>
      </rPr>
      <t>、</t>
    </r>
    <r>
      <rPr>
        <sz val="10"/>
        <rFont val="Times New Roman"/>
        <family val="1"/>
      </rPr>
      <t>3</t>
    </r>
    <r>
      <rPr>
        <sz val="10"/>
        <rFont val="細明體"/>
        <family val="3"/>
        <charset val="136"/>
      </rPr>
      <t>、</t>
    </r>
    <r>
      <rPr>
        <sz val="10"/>
        <rFont val="Times New Roman"/>
        <family val="1"/>
      </rPr>
      <t>*4(I)/4(II)</t>
    </r>
    <r>
      <rPr>
        <sz val="10"/>
        <rFont val="細明體"/>
        <family val="3"/>
        <charset val="136"/>
      </rPr>
      <t>及</t>
    </r>
    <r>
      <rPr>
        <sz val="10"/>
        <rFont val="Times New Roman"/>
        <family val="1"/>
      </rPr>
      <t xml:space="preserve">*5 </t>
    </r>
    <r>
      <rPr>
        <sz val="10"/>
        <rFont val="細明體"/>
        <family val="3"/>
        <charset val="136"/>
      </rPr>
      <t>作出評論。</t>
    </r>
    <phoneticPr fontId="9" type="noConversion"/>
  </si>
  <si>
    <r>
      <rPr>
        <sz val="11"/>
        <rFont val="細明體"/>
        <family val="3"/>
        <charset val="136"/>
      </rPr>
      <t>致</t>
    </r>
    <r>
      <rPr>
        <sz val="11"/>
        <rFont val="Times New Roman"/>
        <family val="1"/>
      </rPr>
      <t>: *</t>
    </r>
    <r>
      <rPr>
        <sz val="11"/>
        <rFont val="細明體"/>
        <family val="3"/>
        <charset val="136"/>
      </rPr>
      <t>高級學校發展主任</t>
    </r>
    <r>
      <rPr>
        <sz val="11"/>
        <rFont val="Times New Roman"/>
        <family val="1"/>
      </rPr>
      <t>(      )(</t>
    </r>
    <r>
      <rPr>
        <sz val="11"/>
        <rFont val="細明體"/>
        <family val="3"/>
        <charset val="136"/>
      </rPr>
      <t>區</t>
    </r>
    <r>
      <rPr>
        <sz val="11"/>
        <rFont val="Times New Roman"/>
        <family val="1"/>
      </rPr>
      <t>)</t>
    </r>
    <r>
      <rPr>
        <sz val="11"/>
        <rFont val="細明體"/>
        <family val="3"/>
        <charset val="136"/>
      </rPr>
      <t>／高級服務主任</t>
    </r>
    <r>
      <rPr>
        <sz val="11"/>
        <rFont val="Times New Roman"/>
        <family val="1"/>
      </rPr>
      <t>(</t>
    </r>
    <r>
      <rPr>
        <sz val="11"/>
        <rFont val="細明體"/>
        <family val="3"/>
        <charset val="136"/>
      </rPr>
      <t>幼稚園及幼兒中心聯合辦事處</t>
    </r>
    <r>
      <rPr>
        <sz val="11"/>
        <rFont val="Times New Roman"/>
        <family val="1"/>
      </rPr>
      <t>)</t>
    </r>
    <phoneticPr fontId="9" type="noConversion"/>
  </si>
  <si>
    <r>
      <t>1.    *</t>
    </r>
    <r>
      <rPr>
        <b/>
        <sz val="12"/>
        <rFont val="細明體"/>
        <family val="3"/>
        <charset val="136"/>
      </rPr>
      <t>幼稚園／幼稚園暨幼兒中心</t>
    </r>
    <r>
      <rPr>
        <b/>
        <sz val="12"/>
        <rFont val="Times New Roman"/>
        <family val="1"/>
      </rPr>
      <t xml:space="preserve">  </t>
    </r>
    <r>
      <rPr>
        <b/>
        <sz val="12"/>
        <rFont val="細明體"/>
        <family val="3"/>
        <charset val="136"/>
      </rPr>
      <t>學校校監聲明</t>
    </r>
    <phoneticPr fontId="9" type="noConversion"/>
  </si>
  <si>
    <r>
      <rPr>
        <sz val="12"/>
        <color indexed="8"/>
        <rFont val="細明體"/>
        <family val="3"/>
        <charset val="136"/>
      </rPr>
      <t>幼稚園／幼稚園暨幼兒中心擬支付給校長／教學人員／幼兒工作員／支援人員的其他收入可包括雙薪、花紅、現金津貼（不包括膳食津貼）和約滿酬金，必須分攤</t>
    </r>
    <r>
      <rPr>
        <sz val="12"/>
        <color indexed="8"/>
        <rFont val="Times New Roman"/>
        <family val="1"/>
      </rPr>
      <t>12</t>
    </r>
    <r>
      <rPr>
        <sz val="12"/>
        <color indexed="8"/>
        <rFont val="細明體"/>
        <family val="3"/>
        <charset val="136"/>
      </rPr>
      <t>個月平均計算，並應納入為部分月薪。隨表請附上</t>
    </r>
    <r>
      <rPr>
        <u/>
        <sz val="12"/>
        <color indexed="8"/>
        <rFont val="細明體"/>
        <family val="3"/>
        <charset val="136"/>
      </rPr>
      <t>新聘</t>
    </r>
    <r>
      <rPr>
        <sz val="12"/>
        <color indexed="8"/>
        <rFont val="細明體"/>
        <family val="3"/>
        <charset val="136"/>
      </rPr>
      <t>教學人員／幼兒工作員（如適用）的師資培訓資歷證書副本。</t>
    </r>
    <phoneticPr fontId="1" type="noConversion"/>
  </si>
  <si>
    <r>
      <rPr>
        <sz val="12"/>
        <color indexed="8"/>
        <rFont val="細明體"/>
        <family val="3"/>
        <charset val="136"/>
      </rPr>
      <t>全年總薪酬及相關開支為幼稚園／幼稚園暨幼兒中心在校長／教學人員／幼兒工作員／支援人員的特殊情況下（例如：產假、病假）而對該名人員的薪酬作出調整後，支付給該人員的實際每月薪金及僱主每月公／強積金供款額的總和。</t>
    </r>
    <r>
      <rPr>
        <u/>
        <sz val="12"/>
        <color indexed="8"/>
        <rFont val="細明體"/>
        <family val="3"/>
        <charset val="136"/>
      </rPr>
      <t>有關開支總計須與附表</t>
    </r>
    <r>
      <rPr>
        <u/>
        <sz val="12"/>
        <color indexed="8"/>
        <rFont val="Times New Roman"/>
        <family val="1"/>
      </rPr>
      <t>4(I)</t>
    </r>
    <r>
      <rPr>
        <u/>
        <sz val="12"/>
        <color indexed="8"/>
        <rFont val="細明體"/>
        <family val="3"/>
        <charset val="136"/>
      </rPr>
      <t>／</t>
    </r>
    <r>
      <rPr>
        <u/>
        <sz val="12"/>
        <color indexed="8"/>
        <rFont val="Times New Roman"/>
        <family val="1"/>
      </rPr>
      <t>4(II)</t>
    </r>
    <r>
      <rPr>
        <u/>
        <sz val="12"/>
        <color indexed="8"/>
        <rFont val="細明體"/>
        <family val="3"/>
        <charset val="136"/>
      </rPr>
      <t>內與薪金有關開支分項數額（即開支項目第</t>
    </r>
    <r>
      <rPr>
        <u/>
        <sz val="12"/>
        <color indexed="8"/>
        <rFont val="Times New Roman"/>
        <family val="1"/>
      </rPr>
      <t>1.1</t>
    </r>
    <r>
      <rPr>
        <u/>
        <sz val="12"/>
        <color indexed="8"/>
        <rFont val="細明體"/>
        <family val="3"/>
        <charset val="136"/>
      </rPr>
      <t>及</t>
    </r>
    <r>
      <rPr>
        <u/>
        <sz val="12"/>
        <color indexed="8"/>
        <rFont val="Times New Roman"/>
        <family val="1"/>
      </rPr>
      <t>1.2</t>
    </r>
    <r>
      <rPr>
        <u/>
        <sz val="12"/>
        <color indexed="8"/>
        <rFont val="細明體"/>
        <family val="3"/>
        <charset val="136"/>
      </rPr>
      <t>項）相符。</t>
    </r>
    <phoneticPr fontId="1" type="noConversion"/>
  </si>
  <si>
    <t>申請調整任何一個級別學費的學校，如向所屬辦學團體或其他機構採購任何支援學校行政工作的服務而把該筆行政費列作開支，應另外列明性質、理據、涉及的人手及費用的分項數字，供本局審核。向所屬辦學團體／其他有關連人士或機構團體採購支援服務而繳交的行政費，應於學校經審核周年帳目內呈報為與有關連人士或機構團體的交易。</t>
    <phoneticPr fontId="1" type="noConversion"/>
  </si>
  <si>
    <t>校舍只完全租予學校使用。</t>
    <phoneticPr fontId="1" type="noConversion"/>
  </si>
  <si>
    <r>
      <rPr>
        <sz val="12"/>
        <color indexed="8"/>
        <rFont val="細明體"/>
        <family val="3"/>
        <charset val="136"/>
      </rPr>
      <t>由</t>
    </r>
    <r>
      <rPr>
        <sz val="12"/>
        <color indexed="8"/>
        <rFont val="Times New Roman"/>
        <family val="1"/>
      </rPr>
      <t xml:space="preserve">    </t>
    </r>
    <phoneticPr fontId="1" type="noConversion"/>
  </si>
  <si>
    <t>幼稚園／幼稚園暨幼兒中心學費支付的支出項目清單</t>
    <phoneticPr fontId="1" type="noConversion"/>
  </si>
  <si>
    <t>收支報表</t>
    <phoneticPr fontId="1" type="noConversion"/>
  </si>
  <si>
    <t>幼稚園／幼稚園暨幼兒中心及設有幼稚園班級的學校（幼稚園）</t>
    <phoneticPr fontId="1" type="noConversion"/>
  </si>
  <si>
    <t xml:space="preserve"> </t>
    <phoneticPr fontId="1" type="noConversion"/>
  </si>
  <si>
    <t>申請調整學費及膳食費</t>
  </si>
  <si>
    <t>*請刪去不適用者</t>
  </si>
  <si>
    <t>*       請刪去不適用者</t>
  </si>
  <si>
    <t>*   請刪去不適用者</t>
  </si>
  <si>
    <r>
      <t>*幼稚園/幼稚園暨幼兒中心名稱</t>
    </r>
    <r>
      <rPr>
        <sz val="12"/>
        <color indexed="8"/>
        <rFont val="Times New Roman"/>
        <family val="1"/>
      </rPr>
      <t>：</t>
    </r>
    <r>
      <rPr>
        <u/>
        <sz val="11"/>
        <color indexed="8"/>
        <rFont val="新細明體"/>
        <family val="1"/>
        <charset val="136"/>
      </rPr>
      <t/>
    </r>
  </si>
  <si>
    <t>* 請刪去不適用者</t>
  </si>
  <si>
    <t>#調整學費申請而言，如校長在超過一所幼稚園／幼稚園暨幼兒中心任職，其所收取的薪金總額最多不得超過其在正校任職享有薪金的兩倍。其從每所幼稚園／幼稚園暨幼兒中心領取的兼任津貼，不得超過該名校長正校薪金的三分之一。</t>
  </si>
  <si>
    <t xml:space="preserve">  現附上樓宇平面圖副本一份，一俟簽訂新租約便即提交租約副本一份。</t>
  </si>
  <si>
    <r>
      <rPr>
        <b/>
        <sz val="11"/>
        <color indexed="8"/>
        <rFont val="細明體"/>
        <family val="3"/>
        <charset val="136"/>
      </rPr>
      <t>(由</t>
    </r>
    <r>
      <rPr>
        <b/>
        <u/>
        <sz val="11"/>
        <color indexed="8"/>
        <rFont val="細明體"/>
        <family val="3"/>
        <charset val="136"/>
      </rPr>
      <t>並非</t>
    </r>
    <r>
      <rPr>
        <b/>
        <sz val="11"/>
        <color indexed="8"/>
        <rFont val="細明體"/>
        <family val="3"/>
        <charset val="136"/>
      </rPr>
      <t>向香港房屋委員會或香港房屋協會轄下的「出租單位」／「郊區公共房屋」租用校舍的學校填寫。每所校舍須獨立遞交附表一份。)</t>
    </r>
  </si>
  <si>
    <t>*相同／不同。</t>
  </si>
  <si>
    <t xml:space="preserve">請在適當的□內加上“🗸”號。         * 請刪去不適用者。              </t>
  </si>
  <si>
    <t>https://www.op.labour.gov.hk/tc/index.html</t>
    <phoneticPr fontId="1" type="noConversion"/>
  </si>
  <si>
    <t>校監執行有關職務的學校數目；</t>
    <phoneticPr fontId="1" type="noConversion"/>
  </si>
  <si>
    <t>校監在其每一所幼稚園／幼稚園暨幼兒中心就有關職務收取的酬金金額；</t>
    <phoneticPr fontId="1" type="noConversion"/>
  </si>
  <si>
    <t>校監就有關職務分配予其每一所幼稚園／幼稚園暨幼兒中心的工作比例；及</t>
    <phoneticPr fontId="1" type="noConversion"/>
  </si>
  <si>
    <t>教學人員（包括代課教師）及支援人員的薪酬、公積金、强制性公積金及長期服務金／遣散費</t>
    <phoneticPr fontId="1" type="noConversion"/>
  </si>
  <si>
    <t>(1)</t>
    <phoneticPr fontId="1" type="noConversion"/>
  </si>
  <si>
    <t>(2)</t>
  </si>
  <si>
    <t>(3)</t>
  </si>
  <si>
    <t>(4)</t>
  </si>
  <si>
    <t>(5)</t>
  </si>
  <si>
    <t>(6)</t>
  </si>
  <si>
    <t>(7)</t>
  </si>
  <si>
    <t>(8)</t>
  </si>
  <si>
    <t>(9)</t>
  </si>
  <si>
    <t>(10)</t>
  </si>
  <si>
    <t>(11)</t>
  </si>
  <si>
    <t>(12)</t>
  </si>
  <si>
    <t>(13)</t>
  </si>
  <si>
    <t>(14)</t>
  </si>
  <si>
    <t>(15)</t>
  </si>
  <si>
    <t>供學校使用作為教學用途的家具及設備</t>
    <phoneticPr fontId="1" type="noConversion"/>
  </si>
  <si>
    <t>水費、電費（包括冷氣費），以及電話、傳真機及互聯網的費用</t>
    <phoneticPr fontId="1" type="noConversion"/>
  </si>
  <si>
    <t>清潔費用，包括清潔合約及提供給學生的清潔用品</t>
    <phoneticPr fontId="1" type="noConversion"/>
  </si>
  <si>
    <t>郵費及書刊開支</t>
    <phoneticPr fontId="1" type="noConversion"/>
  </si>
  <si>
    <t>保險費，及急救工具和消防安全設備開支</t>
    <phoneticPr fontId="1" type="noConversion"/>
  </si>
  <si>
    <t>核數費及其他關乎學校行政的服務費用</t>
    <phoneticPr fontId="1" type="noConversion"/>
  </si>
  <si>
    <t>學校行政所需的交通費</t>
    <phoneticPr fontId="1" type="noConversion"/>
  </si>
  <si>
    <t>所有學生均需參加的常規校內及校外學習活動支出（包括生日會、畢業禮、外出活動、旅行及參觀支出）</t>
    <phoneticPr fontId="1" type="noConversion"/>
  </si>
  <si>
    <t>學校運作所需的項目，例如學生手册、學習進度表、學生學習檔案、畢業證書及學生證件</t>
    <phoneticPr fontId="1" type="noConversion"/>
  </si>
  <si>
    <t>與教學活動、學校運作和維持教育服務水平有直接關係的其他支出</t>
    <phoneticPr fontId="1" type="noConversion"/>
  </si>
  <si>
    <t>(i)</t>
    <phoneticPr fontId="1" type="noConversion"/>
  </si>
  <si>
    <t>(ii)</t>
    <phoneticPr fontId="1" type="noConversion"/>
  </si>
  <si>
    <t>校舍租金、管理費、差餉及地租</t>
    <phoneticPr fontId="1" type="noConversion"/>
  </si>
  <si>
    <t>校舍的修葺、保養及改善工程，包括安裝冷氣機、雙層玻璃及抽氣扇、維修合約，以及確保消防、氣體、電力裝置及樓宇安全的檢查費用</t>
    <phoneticPr fontId="1" type="noConversion"/>
  </si>
  <si>
    <t>教學人員及學生使用的圖書、參考材料和工作紙等教具</t>
    <phoneticPr fontId="1" type="noConversion"/>
  </si>
  <si>
    <r>
      <rPr>
        <sz val="12"/>
        <color theme="1"/>
        <rFont val="細明體"/>
        <family val="1"/>
        <charset val="136"/>
      </rPr>
      <t>根據《僱傭條例》（第</t>
    </r>
    <r>
      <rPr>
        <sz val="12"/>
        <color theme="1"/>
        <rFont val="Times New Roman"/>
        <family val="1"/>
      </rPr>
      <t>57</t>
    </r>
    <r>
      <rPr>
        <sz val="12"/>
        <color theme="1"/>
        <rFont val="細明體"/>
        <family val="1"/>
        <charset val="136"/>
      </rPr>
      <t>章），受僱期須為根據連續性合約受僱不少於</t>
    </r>
    <r>
      <rPr>
        <sz val="12"/>
        <color theme="1"/>
        <rFont val="Times New Roman"/>
        <family val="1"/>
      </rPr>
      <t>5</t>
    </r>
    <r>
      <rPr>
        <sz val="12"/>
        <color theme="1"/>
        <rFont val="細明體"/>
        <family val="1"/>
        <charset val="136"/>
      </rPr>
      <t>年的僱員，才可享有長期服務金。而《</t>
    </r>
    <r>
      <rPr>
        <sz val="12"/>
        <color theme="1"/>
        <rFont val="Times New Roman"/>
        <family val="1"/>
      </rPr>
      <t>2022</t>
    </r>
    <r>
      <rPr>
        <sz val="12"/>
        <color theme="1"/>
        <rFont val="細明體"/>
        <family val="1"/>
        <charset val="136"/>
      </rPr>
      <t>年僱傭及退休計劃法例（抵銷安排）（修訂）條例》的生效日期為</t>
    </r>
    <r>
      <rPr>
        <sz val="12"/>
        <color theme="1"/>
        <rFont val="Times New Roman"/>
        <family val="1"/>
      </rPr>
      <t>2025</t>
    </r>
    <r>
      <rPr>
        <sz val="12"/>
        <color theme="1"/>
        <rFont val="細明體"/>
        <family val="1"/>
        <charset val="136"/>
      </rPr>
      <t>年</t>
    </r>
    <r>
      <rPr>
        <sz val="12"/>
        <color theme="1"/>
        <rFont val="Times New Roman"/>
        <family val="1"/>
      </rPr>
      <t>5</t>
    </r>
    <r>
      <rPr>
        <sz val="12"/>
        <color theme="1"/>
        <rFont val="細明體"/>
        <family val="1"/>
        <charset val="136"/>
      </rPr>
      <t>月</t>
    </r>
    <r>
      <rPr>
        <sz val="12"/>
        <color theme="1"/>
        <rFont val="Times New Roman"/>
        <family val="1"/>
      </rPr>
      <t>1</t>
    </r>
    <r>
      <rPr>
        <sz val="12"/>
        <color theme="1"/>
        <rFont val="細明體"/>
        <family val="1"/>
        <charset val="136"/>
      </rPr>
      <t>日。有關資料，可參閱勞工處網址：</t>
    </r>
    <phoneticPr fontId="1" type="noConversion"/>
  </si>
  <si>
    <t>教學活動所需的印刷、紙張、教學人員文具及其他消耗品費用</t>
    <phoneticPr fontId="1" type="noConversion"/>
  </si>
  <si>
    <t>本人確認，並聲明如下︰</t>
    <phoneticPr fontId="1" type="noConversion"/>
  </si>
  <si>
    <t>本校在提交申請前已向家長解釋建議學費的數額及學校收取學費的原因，並因應家長的意見及關注作適當跟進。</t>
    <phoneticPr fontId="1" type="noConversion"/>
  </si>
  <si>
    <t>本校已遵從《教育條例》、《教育規例》和其他相關法例、教育局的通告、政府與學校簽訂的服務合約(如適用)，以及教育局不時訂明的其他規定。</t>
    <phoneticPr fontId="1" type="noConversion"/>
  </si>
  <si>
    <t>(16)</t>
    <phoneticPr fontId="1" type="noConversion"/>
  </si>
  <si>
    <t>教學人員／幼兒工作員的資料(校長除外)</t>
  </si>
  <si>
    <t>2025/26</t>
  </si>
  <si>
    <t>2026/27</t>
  </si>
  <si>
    <t>2024/25</t>
  </si>
  <si>
    <t>2. 租金發還款項（如適用）</t>
  </si>
  <si>
    <t>3. 差餉及地租發還款項（如適用）</t>
  </si>
  <si>
    <t xml:space="preserve">      （適用於每項8,000元以下的工程）</t>
  </si>
  <si>
    <t xml:space="preserve">       （適用於每項8,000元以下的工程）</t>
  </si>
  <si>
    <t>並證實所填報的資料均屬正確無誤。</t>
  </si>
  <si>
    <r>
      <t>(</t>
    </r>
    <r>
      <rPr>
        <sz val="11"/>
        <rFont val="細明體"/>
        <family val="3"/>
        <charset val="136"/>
      </rPr>
      <t>學校校監姓名</t>
    </r>
    <r>
      <rPr>
        <sz val="11"/>
        <rFont val="Times New Roman"/>
        <family val="1"/>
      </rPr>
      <t>)</t>
    </r>
    <r>
      <rPr>
        <sz val="11"/>
        <rFont val="細明體"/>
        <family val="3"/>
        <charset val="136"/>
      </rPr>
      <t>現遞交已填妥的附表</t>
    </r>
    <r>
      <rPr>
        <sz val="11"/>
        <rFont val="Times New Roman"/>
        <family val="1"/>
      </rPr>
      <t>1A</t>
    </r>
    <r>
      <rPr>
        <sz val="11"/>
        <rFont val="細明體"/>
        <family val="3"/>
        <charset val="136"/>
      </rPr>
      <t>、</t>
    </r>
    <r>
      <rPr>
        <sz val="11"/>
        <rFont val="Times New Roman"/>
        <family val="1"/>
      </rPr>
      <t>1B</t>
    </r>
    <r>
      <rPr>
        <sz val="11"/>
        <rFont val="細明體"/>
        <family val="3"/>
        <charset val="136"/>
      </rPr>
      <t>、</t>
    </r>
    <r>
      <rPr>
        <sz val="11"/>
        <rFont val="Times New Roman"/>
        <family val="1"/>
      </rPr>
      <t>*1C</t>
    </r>
    <r>
      <rPr>
        <sz val="11"/>
        <rFont val="細明體"/>
        <family val="3"/>
        <charset val="136"/>
      </rPr>
      <t>、</t>
    </r>
    <r>
      <rPr>
        <sz val="11"/>
        <rFont val="Times New Roman"/>
        <family val="1"/>
      </rPr>
      <t>2A</t>
    </r>
    <r>
      <rPr>
        <sz val="11"/>
        <rFont val="細明體"/>
        <family val="3"/>
        <charset val="136"/>
      </rPr>
      <t>、</t>
    </r>
    <r>
      <rPr>
        <sz val="11"/>
        <rFont val="Times New Roman"/>
        <family val="1"/>
      </rPr>
      <t>2B</t>
    </r>
    <r>
      <rPr>
        <sz val="11"/>
        <rFont val="細明體"/>
        <family val="3"/>
        <charset val="136"/>
      </rPr>
      <t>、</t>
    </r>
    <r>
      <rPr>
        <sz val="11"/>
        <rFont val="Times New Roman"/>
        <family val="1"/>
      </rPr>
      <t>3</t>
    </r>
    <r>
      <rPr>
        <sz val="11"/>
        <rFont val="細明體"/>
        <family val="3"/>
        <charset val="136"/>
      </rPr>
      <t>、</t>
    </r>
    <r>
      <rPr>
        <sz val="11"/>
        <rFont val="Times New Roman"/>
        <family val="1"/>
      </rPr>
      <t>*4(I)/4(II)及*5，</t>
    </r>
  </si>
  <si>
    <t>附表一覽表</t>
    <phoneticPr fontId="1" type="noConversion"/>
  </si>
  <si>
    <t>長期服務金／遣散費﹕</t>
    <phoneticPr fontId="1" type="noConversion"/>
  </si>
  <si>
    <r>
      <t xml:space="preserve">2.4 </t>
    </r>
    <r>
      <rPr>
        <sz val="11"/>
        <rFont val="細明體"/>
        <family val="3"/>
        <charset val="136"/>
      </rPr>
      <t>折舊</t>
    </r>
    <r>
      <rPr>
        <i/>
        <sz val="11"/>
        <rFont val="細明體"/>
        <family val="3"/>
        <charset val="136"/>
      </rPr>
      <t>[參閱第15頁註2]</t>
    </r>
    <phoneticPr fontId="1" type="noConversion"/>
  </si>
  <si>
    <r>
      <t xml:space="preserve">2.5 </t>
    </r>
    <r>
      <rPr>
        <sz val="11"/>
        <rFont val="細明體"/>
        <family val="3"/>
        <charset val="136"/>
      </rPr>
      <t>校監酬金</t>
    </r>
    <r>
      <rPr>
        <sz val="11"/>
        <rFont val="新細明體"/>
        <family val="1"/>
        <charset val="136"/>
      </rPr>
      <t>（</t>
    </r>
    <r>
      <rPr>
        <sz val="11"/>
        <rFont val="細明體"/>
        <family val="3"/>
        <charset val="136"/>
      </rPr>
      <t>如適用</t>
    </r>
    <r>
      <rPr>
        <sz val="11"/>
        <rFont val="新細明體"/>
        <family val="1"/>
        <charset val="136"/>
      </rPr>
      <t>）</t>
    </r>
    <r>
      <rPr>
        <i/>
        <sz val="11"/>
        <rFont val="細明體"/>
        <family val="3"/>
        <charset val="136"/>
      </rPr>
      <t>[參閱第15頁註3]</t>
    </r>
    <phoneticPr fontId="1" type="noConversion"/>
  </si>
  <si>
    <r>
      <t xml:space="preserve">2.10 </t>
    </r>
    <r>
      <rPr>
        <sz val="11"/>
        <rFont val="細明體"/>
        <family val="3"/>
        <charset val="136"/>
      </rPr>
      <t>捐款收入的相應開支</t>
    </r>
    <r>
      <rPr>
        <sz val="11"/>
        <rFont val="Times New Roman"/>
        <family val="1"/>
      </rPr>
      <t xml:space="preserve">^ </t>
    </r>
    <r>
      <rPr>
        <i/>
        <sz val="11"/>
        <rFont val="細明體"/>
        <family val="3"/>
        <charset val="136"/>
      </rPr>
      <t>[參閱第15頁註5]</t>
    </r>
    <phoneticPr fontId="1" type="noConversion"/>
  </si>
  <si>
    <r>
      <t xml:space="preserve">2.11 </t>
    </r>
    <r>
      <rPr>
        <sz val="11"/>
        <rFont val="細明體"/>
        <family val="3"/>
        <charset val="136"/>
      </rPr>
      <t>其他營辦開支</t>
    </r>
    <r>
      <rPr>
        <i/>
        <sz val="11"/>
        <rFont val="細明體"/>
        <family val="3"/>
        <charset val="136"/>
      </rPr>
      <t xml:space="preserve"> [參閱第15頁註4]</t>
    </r>
    <phoneticPr fontId="1" type="noConversion"/>
  </si>
  <si>
    <t>(A)</t>
    <phoneticPr fontId="1" type="noConversion"/>
  </si>
  <si>
    <t>(B)</t>
    <phoneticPr fontId="1" type="noConversion"/>
  </si>
  <si>
    <t>(D)</t>
    <phoneticPr fontId="1" type="noConversion"/>
  </si>
  <si>
    <r>
      <rPr>
        <b/>
        <u/>
        <sz val="12"/>
        <rFont val="新細明體"/>
        <family val="1"/>
        <charset val="136"/>
      </rPr>
      <t>附錄</t>
    </r>
    <r>
      <rPr>
        <b/>
        <u/>
        <sz val="12"/>
        <rFont val="Times New Roman"/>
        <family val="1"/>
      </rPr>
      <t>2</t>
    </r>
    <phoneticPr fontId="1" type="noConversion"/>
  </si>
  <si>
    <t>學校校監酬金（如符合第15頁註3的規定）。</t>
    <phoneticPr fontId="1" type="noConversion"/>
  </si>
  <si>
    <r>
      <t>附錄</t>
    </r>
    <r>
      <rPr>
        <b/>
        <u/>
        <sz val="12"/>
        <rFont val="Times New Roman"/>
        <family val="1"/>
      </rPr>
      <t xml:space="preserve"> 1</t>
    </r>
  </si>
  <si>
    <r>
      <rPr>
        <b/>
        <sz val="12"/>
        <rFont val="新細明體"/>
        <family val="1"/>
        <charset val="136"/>
      </rPr>
      <t>沒有參加</t>
    </r>
    <r>
      <rPr>
        <b/>
        <sz val="12"/>
        <rFont val="Times New Roman"/>
        <family val="1"/>
      </rPr>
      <t>2026/27</t>
    </r>
    <r>
      <rPr>
        <b/>
        <sz val="12"/>
        <rFont val="新細明體"/>
        <family val="1"/>
        <charset val="136"/>
      </rPr>
      <t>學年幼稚園教育計劃的</t>
    </r>
    <phoneticPr fontId="1" type="noConversion"/>
  </si>
  <si>
    <t>4(I) / 4(II)</t>
  </si>
  <si>
    <r>
      <rPr>
        <sz val="11"/>
        <rFont val="細明體"/>
        <family val="3"/>
        <charset val="136"/>
      </rPr>
      <t>如有需要，本局或會要求幼稚園填寫附表</t>
    </r>
    <r>
      <rPr>
        <sz val="11"/>
        <rFont val="Times New Roman"/>
        <family val="1"/>
      </rPr>
      <t>5</t>
    </r>
    <phoneticPr fontId="1" type="noConversion"/>
  </si>
  <si>
    <r>
      <t xml:space="preserve">* </t>
    </r>
    <r>
      <rPr>
        <sz val="11"/>
        <rFont val="細明體"/>
        <family val="3"/>
        <charset val="136"/>
      </rPr>
      <t>如適用</t>
    </r>
    <phoneticPr fontId="1" type="noConversion"/>
  </si>
  <si>
    <r>
      <t xml:space="preserve">1. </t>
    </r>
    <r>
      <rPr>
        <sz val="12"/>
        <rFont val="新細明體"/>
        <family val="1"/>
        <charset val="136"/>
      </rPr>
      <t>除非另有說明，否則各附表所載的年份</t>
    </r>
    <r>
      <rPr>
        <sz val="12"/>
        <rFont val="Times New Roman"/>
        <family val="1"/>
      </rPr>
      <t xml:space="preserve"> (</t>
    </r>
    <r>
      <rPr>
        <sz val="12"/>
        <rFont val="新細明體"/>
        <family val="1"/>
        <charset val="136"/>
      </rPr>
      <t>例如</t>
    </r>
    <r>
      <rPr>
        <sz val="12"/>
        <rFont val="Times New Roman"/>
        <family val="1"/>
      </rPr>
      <t xml:space="preserve"> “2026/27”</t>
    </r>
    <r>
      <rPr>
        <sz val="12"/>
        <rFont val="新細明體"/>
        <family val="1"/>
        <charset val="136"/>
      </rPr>
      <t>、</t>
    </r>
    <r>
      <rPr>
        <sz val="12"/>
        <rFont val="細明體"/>
        <family val="1"/>
        <charset val="136"/>
      </rPr>
      <t>“</t>
    </r>
    <r>
      <rPr>
        <sz val="12"/>
        <rFont val="新細明體"/>
        <family val="1"/>
        <charset val="136"/>
      </rPr>
      <t>三年</t>
    </r>
    <r>
      <rPr>
        <sz val="12"/>
        <rFont val="細明體"/>
        <family val="1"/>
        <charset val="136"/>
      </rPr>
      <t>”</t>
    </r>
    <r>
      <rPr>
        <sz val="12"/>
        <rFont val="Times New Roman"/>
        <family val="1"/>
      </rPr>
      <t xml:space="preserve">) </t>
    </r>
    <r>
      <rPr>
        <sz val="12"/>
        <rFont val="新細明體"/>
        <family val="1"/>
        <charset val="136"/>
      </rPr>
      <t xml:space="preserve">均為學年，而
</t>
    </r>
    <r>
      <rPr>
        <sz val="12"/>
        <rFont val="Times New Roman"/>
        <family val="1"/>
      </rPr>
      <t xml:space="preserve">    </t>
    </r>
    <r>
      <rPr>
        <sz val="12"/>
        <rFont val="新細明體"/>
        <family val="1"/>
        <charset val="136"/>
      </rPr>
      <t>各附表所提述的貨幣均為港幣。</t>
    </r>
  </si>
  <si>
    <r>
      <t xml:space="preserve">2. </t>
    </r>
    <r>
      <rPr>
        <sz val="12"/>
        <rFont val="細明體"/>
        <family val="3"/>
        <charset val="136"/>
      </rPr>
      <t>請隨申請交回</t>
    </r>
    <r>
      <rPr>
        <u/>
        <sz val="12"/>
        <rFont val="細明體"/>
        <family val="3"/>
        <charset val="136"/>
      </rPr>
      <t>所有</t>
    </r>
    <r>
      <rPr>
        <sz val="12"/>
        <rFont val="細明體"/>
        <family val="3"/>
        <charset val="136"/>
      </rPr>
      <t>附表及相關文件，並在不適用的附表上註明「不適用」。</t>
    </r>
    <phoneticPr fontId="1" type="noConversion"/>
  </si>
  <si>
    <r>
      <t>1. </t>
    </r>
    <r>
      <rPr>
        <sz val="12"/>
        <rFont val="新細明體"/>
        <family val="1"/>
        <charset val="136"/>
      </rPr>
      <t>附表所載的個人資料，教育局會用以處理</t>
    </r>
    <r>
      <rPr>
        <sz val="12"/>
        <rFont val="Times New Roman"/>
        <family val="1"/>
      </rPr>
      <t>2026/27</t>
    </r>
    <r>
      <rPr>
        <sz val="12"/>
        <rFont val="新細明體"/>
        <family val="1"/>
        <charset val="136"/>
      </rPr>
      <t xml:space="preserve">學年的學費調整、進行核數工
</t>
    </r>
    <r>
      <rPr>
        <sz val="12"/>
        <rFont val="Times New Roman"/>
        <family val="1"/>
      </rPr>
      <t xml:space="preserve">    </t>
    </r>
    <r>
      <rPr>
        <sz val="12"/>
        <rFont val="新細明體"/>
        <family val="1"/>
        <charset val="136"/>
      </rPr>
      <t>作，以及作統計和研究之用。</t>
    </r>
  </si>
  <si>
    <r>
      <rPr>
        <b/>
        <sz val="11"/>
        <rFont val="新細明體"/>
        <family val="1"/>
        <charset val="136"/>
      </rPr>
      <t>本人確認，本校在</t>
    </r>
    <r>
      <rPr>
        <b/>
        <sz val="11"/>
        <rFont val="Times New Roman"/>
        <family val="1"/>
      </rPr>
      <t>2026/27</t>
    </r>
    <r>
      <rPr>
        <b/>
        <sz val="11"/>
        <rFont val="新細明體"/>
        <family val="1"/>
        <charset val="136"/>
      </rPr>
      <t>學年並沒有參加幼稚園教育計劃，而本校學費只包括</t>
    </r>
    <r>
      <rPr>
        <b/>
        <u/>
        <sz val="11"/>
        <rFont val="新細明體"/>
        <family val="1"/>
        <charset val="136"/>
      </rPr>
      <t>附錄2</t>
    </r>
    <r>
      <rPr>
        <b/>
        <sz val="11"/>
        <rFont val="新細明體"/>
        <family val="1"/>
        <charset val="136"/>
      </rPr>
      <t>所列支出項目的費用</t>
    </r>
    <r>
      <rPr>
        <b/>
        <sz val="11"/>
        <rFont val="Times New Roman"/>
        <family val="1"/>
      </rPr>
      <t>(</t>
    </r>
    <r>
      <rPr>
        <b/>
        <sz val="11"/>
        <rFont val="新細明體"/>
        <family val="1"/>
        <charset val="136"/>
      </rPr>
      <t>如適用</t>
    </r>
    <r>
      <rPr>
        <b/>
        <sz val="11"/>
        <rFont val="Times New Roman"/>
        <family val="1"/>
      </rPr>
      <t>)</t>
    </r>
    <r>
      <rPr>
        <b/>
        <sz val="11"/>
        <rFont val="新細明體"/>
        <family val="1"/>
        <charset val="136"/>
      </rPr>
      <t>。</t>
    </r>
    <r>
      <rPr>
        <b/>
        <sz val="11"/>
        <rFont val="Times New Roman"/>
        <family val="1"/>
      </rPr>
      <t xml:space="preserve"> </t>
    </r>
    <r>
      <rPr>
        <sz val="11"/>
        <rFont val="新細明體"/>
        <family val="1"/>
        <charset val="136"/>
      </rPr>
      <t>此外，請注意下列事項︰</t>
    </r>
    <phoneticPr fontId="1" type="noConversion"/>
  </si>
  <si>
    <r>
      <rPr>
        <sz val="11"/>
        <rFont val="新細明體"/>
        <family val="1"/>
        <charset val="136"/>
      </rPr>
      <t>本人明白本校在教育局要求下，必須提交</t>
    </r>
    <r>
      <rPr>
        <sz val="11"/>
        <rFont val="Times New Roman"/>
        <family val="1"/>
      </rPr>
      <t>2024/25</t>
    </r>
    <r>
      <rPr>
        <sz val="11"/>
        <rFont val="細明體"/>
        <family val="1"/>
        <charset val="136"/>
      </rPr>
      <t>會計</t>
    </r>
    <r>
      <rPr>
        <sz val="11"/>
        <rFont val="新細明體"/>
        <family val="1"/>
        <charset val="136"/>
      </rPr>
      <t>年度的經審核周年帳目，以供教育局審核本學費調整申請；若本校未能提交該帳目，本學費調整申請將不會受理，並會以凍結學費處理。</t>
    </r>
  </si>
  <si>
    <r>
      <rPr>
        <sz val="11"/>
        <rFont val="新細明體"/>
        <family val="1"/>
        <charset val="136"/>
      </rPr>
      <t>本校在</t>
    </r>
    <r>
      <rPr>
        <sz val="11"/>
        <rFont val="Times New Roman"/>
        <family val="1"/>
      </rPr>
      <t>2024/25</t>
    </r>
    <r>
      <rPr>
        <sz val="11"/>
        <rFont val="新細明體"/>
        <family val="1"/>
        <charset val="136"/>
      </rPr>
      <t>學年以後才開辦，因此沒有</t>
    </r>
    <r>
      <rPr>
        <sz val="11"/>
        <rFont val="Times New Roman"/>
        <family val="1"/>
      </rPr>
      <t>2024/25</t>
    </r>
    <r>
      <rPr>
        <sz val="11"/>
        <rFont val="細明體"/>
        <family val="1"/>
        <charset val="136"/>
      </rPr>
      <t>會計</t>
    </r>
    <r>
      <rPr>
        <sz val="11"/>
        <rFont val="新細明體"/>
        <family val="1"/>
        <charset val="136"/>
      </rPr>
      <t>年度的經審核周年帳目。</t>
    </r>
  </si>
  <si>
    <r>
      <rPr>
        <b/>
        <sz val="12"/>
        <rFont val="Times New Roman"/>
        <family val="1"/>
      </rPr>
      <t>營辦形式</t>
    </r>
    <r>
      <rPr>
        <sz val="12"/>
        <rFont val="Times New Roman"/>
        <family val="1"/>
      </rPr>
      <t>：      非牟利              私立獨立</t>
    </r>
  </si>
  <si>
    <r>
      <t>2026/27</t>
    </r>
    <r>
      <rPr>
        <b/>
        <sz val="11"/>
        <rFont val="新細明體"/>
        <family val="1"/>
        <charset val="136"/>
      </rPr>
      <t>參加幼稚園教育
計劃狀況</t>
    </r>
  </si>
  <si>
    <r>
      <t>(</t>
    </r>
    <r>
      <rPr>
        <sz val="10"/>
        <rFont val="新細明體"/>
        <family val="1"/>
        <charset val="136"/>
      </rPr>
      <t>截至</t>
    </r>
    <r>
      <rPr>
        <sz val="10"/>
        <rFont val="Times New Roman"/>
        <family val="1"/>
      </rPr>
      <t>2026</t>
    </r>
    <r>
      <rPr>
        <sz val="10"/>
        <rFont val="新細明體"/>
        <family val="1"/>
        <charset val="136"/>
      </rPr>
      <t>年</t>
    </r>
    <r>
      <rPr>
        <sz val="10"/>
        <rFont val="Times New Roman"/>
        <family val="1"/>
      </rPr>
      <t>1</t>
    </r>
    <r>
      <rPr>
        <sz val="10"/>
        <rFont val="新細明體"/>
        <family val="1"/>
        <charset val="136"/>
      </rPr>
      <t>月</t>
    </r>
    <r>
      <rPr>
        <sz val="10"/>
        <rFont val="Times New Roman"/>
        <family val="1"/>
      </rPr>
      <t>)</t>
    </r>
  </si>
  <si>
    <r>
      <t>(</t>
    </r>
    <r>
      <rPr>
        <sz val="10"/>
        <rFont val="新細明體"/>
        <family val="1"/>
        <charset val="136"/>
      </rPr>
      <t>截至</t>
    </r>
    <r>
      <rPr>
        <sz val="10"/>
        <rFont val="Times New Roman"/>
        <family val="1"/>
      </rPr>
      <t>2026</t>
    </r>
    <r>
      <rPr>
        <sz val="10"/>
        <rFont val="新細明體"/>
        <family val="1"/>
        <charset val="136"/>
      </rPr>
      <t>年</t>
    </r>
    <r>
      <rPr>
        <sz val="10"/>
        <rFont val="Times New Roman"/>
        <family val="1"/>
      </rPr>
      <t>9</t>
    </r>
    <r>
      <rPr>
        <sz val="10"/>
        <rFont val="新細明體"/>
        <family val="1"/>
        <charset val="136"/>
      </rPr>
      <t>月</t>
    </r>
    <r>
      <rPr>
        <sz val="10"/>
        <rFont val="Times New Roman"/>
        <family val="1"/>
      </rPr>
      <t>)</t>
    </r>
  </si>
  <si>
    <r>
      <t xml:space="preserve">2025/26
</t>
    </r>
    <r>
      <rPr>
        <sz val="10"/>
        <rFont val="新細明體"/>
        <family val="1"/>
        <charset val="136"/>
      </rPr>
      <t xml:space="preserve">的核准學費
</t>
    </r>
    <r>
      <rPr>
        <sz val="10"/>
        <rFont val="Times New Roman"/>
        <family val="1"/>
      </rPr>
      <t>(</t>
    </r>
    <r>
      <rPr>
        <sz val="10"/>
        <rFont val="新細明體"/>
        <family val="1"/>
        <charset val="136"/>
      </rPr>
      <t>須與收費證明書上的相符</t>
    </r>
    <r>
      <rPr>
        <sz val="10"/>
        <rFont val="Times New Roman"/>
        <family val="1"/>
      </rPr>
      <t>)</t>
    </r>
  </si>
  <si>
    <r>
      <t xml:space="preserve">2026/27
</t>
    </r>
    <r>
      <rPr>
        <sz val="10"/>
        <rFont val="新細明體"/>
        <family val="1"/>
        <charset val="136"/>
      </rPr>
      <t>的建議學費</t>
    </r>
  </si>
  <si>
    <r>
      <t>2026/27</t>
    </r>
    <r>
      <rPr>
        <sz val="10"/>
        <rFont val="細明體"/>
        <family val="3"/>
        <charset val="136"/>
      </rPr>
      <t xml:space="preserve">的建議
收費期數
</t>
    </r>
    <r>
      <rPr>
        <i/>
        <sz val="10"/>
        <rFont val="Times New Roman"/>
        <family val="1"/>
      </rPr>
      <t>(</t>
    </r>
    <r>
      <rPr>
        <i/>
        <sz val="10"/>
        <rFont val="細明體"/>
        <family val="3"/>
        <charset val="136"/>
      </rPr>
      <t>註</t>
    </r>
    <r>
      <rPr>
        <i/>
        <sz val="10"/>
        <rFont val="Times New Roman"/>
        <family val="1"/>
      </rPr>
      <t>1)</t>
    </r>
  </si>
  <si>
    <r>
      <rPr>
        <b/>
        <sz val="12"/>
        <rFont val="新細明體"/>
        <family val="1"/>
        <charset val="136"/>
      </rPr>
      <t>附表</t>
    </r>
    <r>
      <rPr>
        <b/>
        <sz val="12"/>
        <rFont val="Times New Roman"/>
        <family val="1"/>
      </rPr>
      <t>1B (</t>
    </r>
    <r>
      <rPr>
        <b/>
        <sz val="12"/>
        <rFont val="新細明體"/>
        <family val="1"/>
        <charset val="136"/>
      </rPr>
      <t>頁二，共兩頁</t>
    </r>
    <r>
      <rPr>
        <b/>
        <sz val="12"/>
        <rFont val="Times New Roman"/>
        <family val="1"/>
      </rPr>
      <t>)</t>
    </r>
    <phoneticPr fontId="1" type="noConversion"/>
  </si>
  <si>
    <r>
      <rPr>
        <b/>
        <sz val="12"/>
        <rFont val="新細明體"/>
        <family val="1"/>
        <charset val="136"/>
      </rPr>
      <t>學費、班級及學生人數的資料</t>
    </r>
    <r>
      <rPr>
        <b/>
        <sz val="12"/>
        <rFont val="Times New Roman"/>
        <family val="1"/>
      </rPr>
      <t xml:space="preserve"> (</t>
    </r>
    <r>
      <rPr>
        <b/>
        <sz val="12"/>
        <rFont val="新細明體"/>
        <family val="1"/>
        <charset val="136"/>
      </rPr>
      <t>幼稚園部分</t>
    </r>
    <r>
      <rPr>
        <b/>
        <sz val="12"/>
        <rFont val="Times New Roman"/>
        <family val="1"/>
      </rPr>
      <t>)</t>
    </r>
  </si>
  <si>
    <r>
      <rPr>
        <b/>
        <u/>
        <sz val="11"/>
        <rFont val="新細明體"/>
        <family val="1"/>
        <charset val="136"/>
      </rPr>
      <t>表</t>
    </r>
    <r>
      <rPr>
        <b/>
        <u/>
        <sz val="11"/>
        <rFont val="Times New Roman"/>
        <family val="1"/>
      </rPr>
      <t>2</t>
    </r>
    <r>
      <rPr>
        <b/>
        <u/>
        <sz val="11"/>
        <rFont val="新細明體"/>
        <family val="1"/>
        <charset val="136"/>
      </rPr>
      <t>：幼稚園幼兒班、低班及高班的資料</t>
    </r>
    <r>
      <rPr>
        <b/>
        <u/>
        <sz val="11"/>
        <color indexed="8"/>
        <rFont val="Times New Roman"/>
        <family val="1"/>
      </rPr>
      <t/>
    </r>
    <phoneticPr fontId="1" type="noConversion"/>
  </si>
  <si>
    <r>
      <t>*</t>
    </r>
    <r>
      <rPr>
        <sz val="12"/>
        <rFont val="新細明體"/>
        <family val="1"/>
        <charset val="136"/>
      </rPr>
      <t>幼稚園／幼稚園暨幼兒中心名稱：</t>
    </r>
    <r>
      <rPr>
        <u/>
        <sz val="11"/>
        <color indexed="8"/>
        <rFont val="新細明體"/>
        <family val="1"/>
        <charset val="136"/>
      </rPr>
      <t/>
    </r>
    <phoneticPr fontId="1" type="noConversion"/>
  </si>
  <si>
    <r>
      <rPr>
        <sz val="12"/>
        <rFont val="細明體"/>
        <family val="3"/>
        <charset val="136"/>
      </rPr>
      <t>學校註册編號︰</t>
    </r>
    <r>
      <rPr>
        <sz val="12"/>
        <rFont val="Times New Roman"/>
        <family val="1"/>
      </rPr>
      <t xml:space="preserve">     </t>
    </r>
  </si>
  <si>
    <r>
      <rPr>
        <sz val="10"/>
        <rFont val="新細明體"/>
        <family val="1"/>
        <charset val="136"/>
      </rPr>
      <t>每名學生每年的學費</t>
    </r>
  </si>
  <si>
    <r>
      <rPr>
        <sz val="10"/>
        <rFont val="新細明體"/>
        <family val="1"/>
        <charset val="136"/>
      </rPr>
      <t>級別</t>
    </r>
    <r>
      <rPr>
        <sz val="10"/>
        <rFont val="Times New Roman"/>
        <family val="1"/>
      </rPr>
      <t xml:space="preserve"> </t>
    </r>
  </si>
  <si>
    <r>
      <t>2025/26</t>
    </r>
    <r>
      <rPr>
        <sz val="10"/>
        <rFont val="新細明體"/>
        <family val="1"/>
        <charset val="136"/>
      </rPr>
      <t xml:space="preserve">的核准學費
</t>
    </r>
    <r>
      <rPr>
        <sz val="10"/>
        <rFont val="Times New Roman"/>
        <family val="1"/>
      </rPr>
      <t>(</t>
    </r>
    <r>
      <rPr>
        <sz val="10"/>
        <rFont val="新細明體"/>
        <family val="1"/>
        <charset val="136"/>
      </rPr>
      <t>須與收費證明書上的相符</t>
    </r>
    <r>
      <rPr>
        <sz val="10"/>
        <rFont val="Times New Roman"/>
        <family val="1"/>
      </rPr>
      <t xml:space="preserve">) </t>
    </r>
  </si>
  <si>
    <r>
      <t>2026/27</t>
    </r>
    <r>
      <rPr>
        <sz val="10"/>
        <rFont val="新細明體"/>
        <family val="1"/>
        <charset val="136"/>
      </rPr>
      <t xml:space="preserve">的建議學費
</t>
    </r>
  </si>
  <si>
    <r>
      <t>2026/27</t>
    </r>
    <r>
      <rPr>
        <sz val="10"/>
        <rFont val="細明體"/>
        <family val="3"/>
        <charset val="136"/>
      </rPr>
      <t xml:space="preserve">的建議
收費期數
</t>
    </r>
    <r>
      <rPr>
        <i/>
        <sz val="10"/>
        <rFont val="Times New Roman"/>
        <family val="1"/>
      </rPr>
      <t>(</t>
    </r>
    <r>
      <rPr>
        <i/>
        <sz val="10"/>
        <rFont val="細明體"/>
        <family val="3"/>
        <charset val="136"/>
      </rPr>
      <t>註</t>
    </r>
    <r>
      <rPr>
        <i/>
        <sz val="10"/>
        <rFont val="Times New Roman"/>
        <family val="1"/>
      </rPr>
      <t>1</t>
    </r>
    <r>
      <rPr>
        <i/>
        <sz val="10"/>
        <rFont val="細明體"/>
        <family val="3"/>
        <charset val="136"/>
      </rPr>
      <t>及</t>
    </r>
    <r>
      <rPr>
        <i/>
        <sz val="10"/>
        <rFont val="Times New Roman"/>
        <family val="1"/>
      </rPr>
      <t>2)</t>
    </r>
  </si>
  <si>
    <r>
      <rPr>
        <sz val="10"/>
        <rFont val="細明體"/>
        <family val="3"/>
        <charset val="136"/>
      </rPr>
      <t xml:space="preserve">預計
學生總人數
</t>
    </r>
    <r>
      <rPr>
        <i/>
        <sz val="10"/>
        <color indexed="8"/>
        <rFont val="Times New Roman"/>
        <family val="1"/>
      </rPr>
      <t/>
    </r>
    <phoneticPr fontId="1" type="noConversion"/>
  </si>
  <si>
    <r>
      <rPr>
        <sz val="10"/>
        <rFont val="細明體"/>
        <family val="3"/>
        <charset val="136"/>
      </rPr>
      <t>元</t>
    </r>
  </si>
  <si>
    <r>
      <rPr>
        <b/>
        <u/>
        <sz val="10"/>
        <rFont val="新細明體"/>
        <family val="1"/>
        <charset val="136"/>
      </rPr>
      <t>上午班</t>
    </r>
  </si>
  <si>
    <r>
      <rPr>
        <sz val="10"/>
        <rFont val="細明體"/>
        <family val="3"/>
        <charset val="136"/>
      </rPr>
      <t>幼稚園幼兒班</t>
    </r>
  </si>
  <si>
    <r>
      <rPr>
        <sz val="10"/>
        <rFont val="細明體"/>
        <family val="3"/>
        <charset val="136"/>
      </rPr>
      <t>幼稚園低班</t>
    </r>
  </si>
  <si>
    <r>
      <rPr>
        <sz val="10"/>
        <rFont val="細明體"/>
        <family val="3"/>
        <charset val="136"/>
      </rPr>
      <t>幼稚園高班</t>
    </r>
  </si>
  <si>
    <r>
      <rPr>
        <b/>
        <u/>
        <sz val="10"/>
        <rFont val="新細明體"/>
        <family val="1"/>
        <charset val="136"/>
      </rPr>
      <t>下午班</t>
    </r>
  </si>
  <si>
    <r>
      <rPr>
        <b/>
        <u/>
        <sz val="10"/>
        <rFont val="新細明體"/>
        <family val="1"/>
        <charset val="136"/>
      </rPr>
      <t>全日制</t>
    </r>
  </si>
  <si>
    <r>
      <rPr>
        <sz val="11"/>
        <rFont val="細明體"/>
        <family val="3"/>
        <charset val="136"/>
      </rPr>
      <t>總計︰</t>
    </r>
  </si>
  <si>
    <r>
      <t>1.   (c)</t>
    </r>
    <r>
      <rPr>
        <sz val="11"/>
        <rFont val="細明體"/>
        <family val="3"/>
        <charset val="136"/>
      </rPr>
      <t>欄的建議學費，須能被</t>
    </r>
    <r>
      <rPr>
        <sz val="11"/>
        <rFont val="Times New Roman"/>
        <family val="1"/>
      </rPr>
      <t>(d)</t>
    </r>
    <r>
      <rPr>
        <sz val="11"/>
        <rFont val="細明體"/>
        <family val="3"/>
        <charset val="136"/>
      </rPr>
      <t>欄的建議</t>
    </r>
    <r>
      <rPr>
        <b/>
        <sz val="11"/>
        <rFont val="細明體"/>
        <family val="3"/>
        <charset val="136"/>
      </rPr>
      <t>收費期數</t>
    </r>
    <r>
      <rPr>
        <sz val="11"/>
        <rFont val="細明體"/>
        <family val="3"/>
        <charset val="136"/>
      </rPr>
      <t>除盡，即建議的每期學費必須是整數。</t>
    </r>
    <phoneticPr fontId="1" type="noConversion"/>
  </si>
  <si>
    <r>
      <t xml:space="preserve">2.   </t>
    </r>
    <r>
      <rPr>
        <sz val="11"/>
        <rFont val="新細明體"/>
        <family val="1"/>
        <charset val="136"/>
      </rPr>
      <t>若</t>
    </r>
    <r>
      <rPr>
        <sz val="11"/>
        <rFont val="Times New Roman"/>
        <family val="1"/>
      </rPr>
      <t>2026/27</t>
    </r>
    <r>
      <rPr>
        <sz val="11"/>
        <rFont val="新細明體"/>
        <family val="1"/>
        <charset val="136"/>
      </rPr>
      <t>的建議收費期數與</t>
    </r>
    <r>
      <rPr>
        <sz val="11"/>
        <rFont val="Times New Roman"/>
        <family val="1"/>
      </rPr>
      <t>2025/26</t>
    </r>
    <r>
      <rPr>
        <sz val="11"/>
        <rFont val="新細明體"/>
        <family val="1"/>
        <charset val="136"/>
      </rPr>
      <t>的不同，須事先獲得教育局常任秘書長的批准，詳情請聯絡所屬學校發展主任</t>
    </r>
    <r>
      <rPr>
        <sz val="11"/>
        <rFont val="Times New Roman"/>
        <family val="1"/>
      </rPr>
      <t>/</t>
    </r>
    <r>
      <rPr>
        <sz val="11"/>
        <rFont val="新細明體"/>
        <family val="1"/>
        <charset val="136"/>
      </rPr>
      <t>服務主任。</t>
    </r>
  </si>
  <si>
    <r>
      <rPr>
        <sz val="12"/>
        <rFont val="細明體"/>
        <family val="3"/>
        <charset val="136"/>
      </rPr>
      <t xml:space="preserve">建議的每期膳食費
</t>
    </r>
    <r>
      <rPr>
        <i/>
        <sz val="12"/>
        <rFont val="Times New Roman"/>
        <family val="1"/>
      </rPr>
      <t>(</t>
    </r>
    <r>
      <rPr>
        <i/>
        <sz val="12"/>
        <rFont val="細明體"/>
        <family val="3"/>
        <charset val="136"/>
      </rPr>
      <t>註</t>
    </r>
    <r>
      <rPr>
        <i/>
        <sz val="12"/>
        <rFont val="Times New Roman"/>
        <family val="1"/>
      </rPr>
      <t>2)</t>
    </r>
    <phoneticPr fontId="1" type="noConversion"/>
  </si>
  <si>
    <r>
      <t>1.</t>
    </r>
    <r>
      <rPr>
        <sz val="7"/>
        <rFont val="Times New Roman"/>
        <family val="1"/>
      </rPr>
      <t xml:space="preserve">    </t>
    </r>
    <r>
      <rPr>
        <sz val="11"/>
        <rFont val="Times New Roman"/>
        <family val="1"/>
      </rPr>
      <t>在計算學費時，全日班膳食費</t>
    </r>
    <r>
      <rPr>
        <b/>
        <sz val="11"/>
        <rFont val="Times New Roman"/>
        <family val="1"/>
      </rPr>
      <t>不</t>
    </r>
    <r>
      <rPr>
        <sz val="11"/>
        <rFont val="Times New Roman"/>
        <family val="1"/>
      </rPr>
      <t>視作支出項目，並會在收費證明書上分項列載。</t>
    </r>
  </si>
  <si>
    <t>出任幼稚園／幼稚園暨幼兒中心校長的總年資：(截至2025年12月31日)為</t>
  </si>
  <si>
    <r>
      <t>(</t>
    </r>
    <r>
      <rPr>
        <sz val="11"/>
        <rFont val="新細明體"/>
        <family val="1"/>
        <charset val="136"/>
      </rPr>
      <t>截至</t>
    </r>
    <r>
      <rPr>
        <sz val="11"/>
        <rFont val="Times New Roman"/>
        <family val="1"/>
      </rPr>
      <t>2026</t>
    </r>
    <r>
      <rPr>
        <sz val="11"/>
        <rFont val="新細明體"/>
        <family val="1"/>
        <charset val="136"/>
      </rPr>
      <t>年</t>
    </r>
    <r>
      <rPr>
        <sz val="11"/>
        <rFont val="Times New Roman"/>
        <family val="1"/>
      </rPr>
      <t>1</t>
    </r>
    <r>
      <rPr>
        <sz val="11"/>
        <rFont val="新細明體"/>
        <family val="1"/>
        <charset val="136"/>
      </rPr>
      <t>月</t>
    </r>
    <r>
      <rPr>
        <sz val="11"/>
        <rFont val="Times New Roman"/>
        <family val="1"/>
      </rPr>
      <t>1</t>
    </r>
    <r>
      <rPr>
        <sz val="11"/>
        <rFont val="新細明體"/>
        <family val="1"/>
        <charset val="136"/>
      </rPr>
      <t>日</t>
    </r>
    <r>
      <rPr>
        <sz val="11"/>
        <rFont val="Times New Roman"/>
        <family val="1"/>
      </rPr>
      <t>)</t>
    </r>
  </si>
  <si>
    <r>
      <t>(</t>
    </r>
    <r>
      <rPr>
        <sz val="11"/>
        <rFont val="新細明體"/>
        <family val="1"/>
        <charset val="136"/>
      </rPr>
      <t>截至</t>
    </r>
    <r>
      <rPr>
        <sz val="11"/>
        <rFont val="Times New Roman"/>
        <family val="1"/>
      </rPr>
      <t>2026</t>
    </r>
    <r>
      <rPr>
        <sz val="11"/>
        <rFont val="新細明體"/>
        <family val="1"/>
        <charset val="136"/>
      </rPr>
      <t>年</t>
    </r>
    <r>
      <rPr>
        <sz val="11"/>
        <rFont val="Times New Roman"/>
        <family val="1"/>
      </rPr>
      <t>9</t>
    </r>
    <r>
      <rPr>
        <sz val="11"/>
        <rFont val="新細明體"/>
        <family val="1"/>
        <charset val="136"/>
      </rPr>
      <t>月</t>
    </r>
    <r>
      <rPr>
        <sz val="11"/>
        <rFont val="Times New Roman"/>
        <family val="1"/>
      </rPr>
      <t>1</t>
    </r>
    <r>
      <rPr>
        <sz val="11"/>
        <rFont val="新細明體"/>
        <family val="1"/>
        <charset val="136"/>
      </rPr>
      <t>日</t>
    </r>
    <r>
      <rPr>
        <sz val="11"/>
        <rFont val="Times New Roman"/>
        <family val="1"/>
      </rPr>
      <t>)</t>
    </r>
  </si>
  <si>
    <r>
      <t xml:space="preserve">幼稚園／幼稚園暨幼兒中心
名稱及學校註冊編號
</t>
    </r>
    <r>
      <rPr>
        <i/>
        <sz val="10"/>
        <rFont val="Times New Roman"/>
        <family val="1"/>
      </rPr>
      <t>[如校長在超過一所幼稚園／幼稚園暨幼兒中心任職，請註明校長任職的所有幼稚園／幼稚園暨幼兒中心的名稱。]</t>
    </r>
    <r>
      <rPr>
        <sz val="10"/>
        <rFont val="Times New Roman"/>
        <family val="1"/>
      </rPr>
      <t xml:space="preserve">
</t>
    </r>
  </si>
  <si>
    <r>
      <rPr>
        <sz val="10"/>
        <rFont val="新細明體"/>
        <family val="1"/>
        <charset val="136"/>
      </rPr>
      <t>在本幼稚園／
幼稚園暨幼兒中心任職的可追溯
服務年資</t>
    </r>
    <r>
      <rPr>
        <sz val="10"/>
        <rFont val="Times New Roman"/>
        <family val="1"/>
      </rPr>
      <t xml:space="preserve"> 
(</t>
    </r>
    <r>
      <rPr>
        <sz val="10"/>
        <rFont val="新細明體"/>
        <family val="1"/>
        <charset val="136"/>
      </rPr>
      <t xml:space="preserve">截至
</t>
    </r>
    <r>
      <rPr>
        <sz val="10"/>
        <rFont val="Times New Roman"/>
        <family val="1"/>
      </rPr>
      <t>2025/26</t>
    </r>
    <r>
      <rPr>
        <sz val="10"/>
        <rFont val="新細明體"/>
        <family val="1"/>
        <charset val="136"/>
      </rPr>
      <t>年終</t>
    </r>
    <r>
      <rPr>
        <sz val="10"/>
        <rFont val="Times New Roman"/>
        <family val="1"/>
      </rPr>
      <t>)</t>
    </r>
  </si>
  <si>
    <r>
      <t>(a)
#</t>
    </r>
    <r>
      <rPr>
        <sz val="10"/>
        <rFont val="新細明體"/>
        <family val="1"/>
        <charset val="136"/>
      </rPr>
      <t xml:space="preserve">月薪／
兼任津貼
</t>
    </r>
    <r>
      <rPr>
        <sz val="10"/>
        <rFont val="Times New Roman"/>
        <family val="1"/>
      </rPr>
      <t>(</t>
    </r>
    <r>
      <rPr>
        <sz val="10"/>
        <rFont val="新細明體"/>
        <family val="1"/>
        <charset val="136"/>
      </rPr>
      <t xml:space="preserve">包括其他收入- </t>
    </r>
    <r>
      <rPr>
        <i/>
        <sz val="10"/>
        <rFont val="新細明體"/>
        <family val="1"/>
        <charset val="136"/>
      </rPr>
      <t>參閱第11頁
註</t>
    </r>
    <r>
      <rPr>
        <sz val="10"/>
        <rFont val="新細明體"/>
        <family val="1"/>
        <charset val="136"/>
      </rPr>
      <t>1)</t>
    </r>
    <phoneticPr fontId="1" type="noConversion"/>
  </si>
  <si>
    <r>
      <t xml:space="preserve">(c)
</t>
    </r>
    <r>
      <rPr>
        <sz val="10"/>
        <rFont val="新細明體"/>
        <family val="1"/>
        <charset val="136"/>
      </rPr>
      <t>全年總薪酬及
相關開支</t>
    </r>
    <r>
      <rPr>
        <i/>
        <sz val="10"/>
        <rFont val="Times New Roman"/>
        <family val="1"/>
      </rPr>
      <t xml:space="preserve"> 
(</t>
    </r>
    <r>
      <rPr>
        <i/>
        <sz val="10"/>
        <rFont val="新細明體"/>
        <family val="1"/>
        <charset val="136"/>
      </rPr>
      <t>參閱第11頁註2)</t>
    </r>
    <phoneticPr fontId="1" type="noConversion"/>
  </si>
  <si>
    <r>
      <t>(e)
#</t>
    </r>
    <r>
      <rPr>
        <sz val="10"/>
        <rFont val="新細明體"/>
        <family val="1"/>
        <charset val="136"/>
      </rPr>
      <t>月薪</t>
    </r>
    <r>
      <rPr>
        <sz val="10"/>
        <rFont val="Times New Roman"/>
        <family val="1"/>
      </rPr>
      <t xml:space="preserve">/
</t>
    </r>
    <r>
      <rPr>
        <sz val="10"/>
        <rFont val="新細明體"/>
        <family val="1"/>
        <charset val="136"/>
      </rPr>
      <t xml:space="preserve">兼任津貼
</t>
    </r>
    <r>
      <rPr>
        <sz val="10"/>
        <rFont val="Times New Roman"/>
        <family val="1"/>
      </rPr>
      <t>(</t>
    </r>
    <r>
      <rPr>
        <sz val="10"/>
        <rFont val="新細明體"/>
        <family val="1"/>
        <charset val="136"/>
      </rPr>
      <t>包括其他收入-</t>
    </r>
    <r>
      <rPr>
        <i/>
        <sz val="10"/>
        <rFont val="新細明體"/>
        <family val="1"/>
        <charset val="136"/>
      </rPr>
      <t xml:space="preserve"> 參閱
第11頁註1)</t>
    </r>
    <r>
      <rPr>
        <i/>
        <sz val="10"/>
        <rFont val="Times New Roman"/>
        <family val="1"/>
      </rPr>
      <t xml:space="preserve">
 </t>
    </r>
    <phoneticPr fontId="1" type="noConversion"/>
  </si>
  <si>
    <r>
      <t xml:space="preserve">(g)
預計全年總薪酬及相關開支
</t>
    </r>
    <r>
      <rPr>
        <i/>
        <sz val="10"/>
        <rFont val="Times New Roman"/>
        <family val="1"/>
      </rPr>
      <t xml:space="preserve">(相等於欄(e)和(f)的總和再乘以月份)
</t>
    </r>
  </si>
  <si>
    <r>
      <t xml:space="preserve">(h)
</t>
    </r>
    <r>
      <rPr>
        <sz val="10"/>
        <rFont val="細明體"/>
        <family val="3"/>
        <charset val="136"/>
      </rPr>
      <t>截至</t>
    </r>
    <r>
      <rPr>
        <sz val="10"/>
        <rFont val="Times New Roman"/>
        <family val="1"/>
      </rPr>
      <t>2026/27</t>
    </r>
    <r>
      <rPr>
        <sz val="10"/>
        <rFont val="細明體"/>
        <family val="3"/>
        <charset val="136"/>
      </rPr>
      <t xml:space="preserve">年終的
</t>
    </r>
    <r>
      <rPr>
        <sz val="10"/>
        <rFont val="Times New Roman"/>
        <family val="1"/>
      </rPr>
      <t>(1)</t>
    </r>
    <r>
      <rPr>
        <sz val="10"/>
        <rFont val="細明體"/>
        <family val="3"/>
        <charset val="136"/>
      </rPr>
      <t>長期服務金</t>
    </r>
    <r>
      <rPr>
        <sz val="10"/>
        <rFont val="Times New Roman"/>
        <family val="1"/>
      </rPr>
      <t xml:space="preserve"> </t>
    </r>
    <r>
      <rPr>
        <sz val="10"/>
        <rFont val="細明體"/>
        <family val="3"/>
        <charset val="136"/>
      </rPr>
      <t>／</t>
    </r>
    <r>
      <rPr>
        <sz val="10"/>
        <rFont val="Times New Roman"/>
        <family val="1"/>
      </rPr>
      <t xml:space="preserve">  
(2)</t>
    </r>
    <r>
      <rPr>
        <sz val="10"/>
        <rFont val="細明體"/>
        <family val="3"/>
        <charset val="136"/>
      </rPr>
      <t xml:space="preserve">遣散費備付金款額
</t>
    </r>
    <r>
      <rPr>
        <sz val="10"/>
        <rFont val="Times New Roman"/>
        <family val="1"/>
      </rPr>
      <t>(</t>
    </r>
    <r>
      <rPr>
        <sz val="10"/>
        <rFont val="細明體"/>
        <family val="3"/>
        <charset val="136"/>
      </rPr>
      <t>扣除僱主的公／強積金供款後所得淨額</t>
    </r>
    <r>
      <rPr>
        <sz val="10"/>
        <rFont val="Times New Roman"/>
        <family val="1"/>
      </rPr>
      <t xml:space="preserve">)
</t>
    </r>
    <r>
      <rPr>
        <i/>
        <sz val="10"/>
        <rFont val="Times New Roman"/>
        <family val="1"/>
      </rPr>
      <t>(</t>
    </r>
    <r>
      <rPr>
        <i/>
        <sz val="10"/>
        <rFont val="細明體"/>
        <family val="1"/>
        <charset val="136"/>
      </rPr>
      <t>參閱第11頁註3)</t>
    </r>
    <r>
      <rPr>
        <sz val="10"/>
        <rFont val="Times New Roman"/>
        <family val="1"/>
      </rPr>
      <t xml:space="preserve">
</t>
    </r>
    <phoneticPr fontId="1" type="noConversion"/>
  </si>
  <si>
    <r>
      <t xml:space="preserve">1    </t>
    </r>
    <r>
      <rPr>
        <sz val="11"/>
        <rFont val="新細明體"/>
        <family val="1"/>
        <charset val="136"/>
      </rPr>
      <t>正校名稱：</t>
    </r>
    <phoneticPr fontId="1" type="noConversion"/>
  </si>
  <si>
    <r>
      <t>(</t>
    </r>
    <r>
      <rPr>
        <sz val="10"/>
        <rFont val="新細明體"/>
        <family val="1"/>
        <charset val="136"/>
      </rPr>
      <t>截至</t>
    </r>
    <r>
      <rPr>
        <sz val="10"/>
        <rFont val="Times New Roman"/>
        <family val="1"/>
      </rPr>
      <t>2026</t>
    </r>
    <r>
      <rPr>
        <sz val="10"/>
        <rFont val="新細明體"/>
        <family val="1"/>
        <charset val="136"/>
      </rPr>
      <t>年</t>
    </r>
    <r>
      <rPr>
        <sz val="10"/>
        <rFont val="Times New Roman"/>
        <family val="1"/>
      </rPr>
      <t>1</t>
    </r>
    <r>
      <rPr>
        <sz val="10"/>
        <rFont val="新細明體"/>
        <family val="1"/>
        <charset val="136"/>
      </rPr>
      <t>月</t>
    </r>
    <r>
      <rPr>
        <sz val="10"/>
        <rFont val="Times New Roman"/>
        <family val="1"/>
      </rPr>
      <t>1</t>
    </r>
    <r>
      <rPr>
        <sz val="10"/>
        <rFont val="新細明體"/>
        <family val="1"/>
        <charset val="136"/>
      </rPr>
      <t>日</t>
    </r>
    <r>
      <rPr>
        <sz val="10"/>
        <rFont val="Times New Roman"/>
        <family val="1"/>
      </rPr>
      <t>)</t>
    </r>
  </si>
  <si>
    <r>
      <t>(</t>
    </r>
    <r>
      <rPr>
        <sz val="10"/>
        <rFont val="新細明體"/>
        <family val="1"/>
        <charset val="136"/>
      </rPr>
      <t>截至</t>
    </r>
    <r>
      <rPr>
        <sz val="10"/>
        <rFont val="Times New Roman"/>
        <family val="1"/>
      </rPr>
      <t>2026</t>
    </r>
    <r>
      <rPr>
        <sz val="10"/>
        <rFont val="新細明體"/>
        <family val="1"/>
        <charset val="136"/>
      </rPr>
      <t>年</t>
    </r>
    <r>
      <rPr>
        <sz val="10"/>
        <rFont val="Times New Roman"/>
        <family val="1"/>
      </rPr>
      <t>9</t>
    </r>
    <r>
      <rPr>
        <sz val="10"/>
        <rFont val="新細明體"/>
        <family val="1"/>
        <charset val="136"/>
      </rPr>
      <t>月</t>
    </r>
    <r>
      <rPr>
        <sz val="10"/>
        <rFont val="Times New Roman"/>
        <family val="1"/>
      </rPr>
      <t>1</t>
    </r>
    <r>
      <rPr>
        <sz val="10"/>
        <rFont val="新細明體"/>
        <family val="1"/>
        <charset val="136"/>
      </rPr>
      <t>日</t>
    </r>
    <r>
      <rPr>
        <sz val="10"/>
        <rFont val="Times New Roman"/>
        <family val="1"/>
      </rPr>
      <t>)</t>
    </r>
  </si>
  <si>
    <r>
      <rPr>
        <sz val="10"/>
        <rFont val="新細明體"/>
        <family val="1"/>
        <charset val="136"/>
      </rPr>
      <t xml:space="preserve">在該校任職的可追溯服務
年資
</t>
    </r>
    <r>
      <rPr>
        <sz val="10"/>
        <rFont val="Times New Roman"/>
        <family val="1"/>
      </rPr>
      <t>(</t>
    </r>
    <r>
      <rPr>
        <sz val="10"/>
        <rFont val="新細明體"/>
        <family val="1"/>
        <charset val="136"/>
      </rPr>
      <t>截至</t>
    </r>
    <r>
      <rPr>
        <sz val="10"/>
        <rFont val="Times New Roman"/>
        <family val="1"/>
      </rPr>
      <t xml:space="preserve">2025/26
</t>
    </r>
    <r>
      <rPr>
        <sz val="10"/>
        <rFont val="新細明體"/>
        <family val="1"/>
        <charset val="136"/>
      </rPr>
      <t>年終</t>
    </r>
    <r>
      <rPr>
        <sz val="10"/>
        <rFont val="Times New Roman"/>
        <family val="1"/>
      </rPr>
      <t xml:space="preserve">)
</t>
    </r>
  </si>
  <si>
    <r>
      <rPr>
        <sz val="10"/>
        <rFont val="新細明體"/>
        <family val="1"/>
        <charset val="136"/>
      </rPr>
      <t xml:space="preserve">月薪
</t>
    </r>
    <r>
      <rPr>
        <sz val="10"/>
        <rFont val="Times New Roman"/>
        <family val="1"/>
      </rPr>
      <t>(</t>
    </r>
    <r>
      <rPr>
        <sz val="10"/>
        <rFont val="新細明體"/>
        <family val="1"/>
        <charset val="136"/>
      </rPr>
      <t>包括其他
收入</t>
    </r>
    <r>
      <rPr>
        <sz val="10"/>
        <rFont val="Times New Roman"/>
        <family val="1"/>
      </rPr>
      <t xml:space="preserve"> - </t>
    </r>
    <r>
      <rPr>
        <i/>
        <sz val="10"/>
        <rFont val="新細明體"/>
        <family val="1"/>
        <charset val="136"/>
      </rPr>
      <t>參閱</t>
    </r>
    <r>
      <rPr>
        <i/>
        <sz val="10"/>
        <rFont val="Times New Roman"/>
        <family val="1"/>
      </rPr>
      <t xml:space="preserve">
</t>
    </r>
    <r>
      <rPr>
        <i/>
        <sz val="10"/>
        <rFont val="微軟正黑體"/>
        <family val="1"/>
        <charset val="136"/>
      </rPr>
      <t>第</t>
    </r>
    <r>
      <rPr>
        <i/>
        <sz val="10"/>
        <rFont val="Times New Roman"/>
        <family val="1"/>
      </rPr>
      <t>11</t>
    </r>
    <r>
      <rPr>
        <i/>
        <sz val="10"/>
        <rFont val="微軟正黑體"/>
        <family val="1"/>
        <charset val="136"/>
      </rPr>
      <t>頁註</t>
    </r>
    <r>
      <rPr>
        <i/>
        <sz val="10"/>
        <rFont val="Times New Roman"/>
        <family val="1"/>
      </rPr>
      <t>1)</t>
    </r>
    <phoneticPr fontId="1" type="noConversion"/>
  </si>
  <si>
    <r>
      <rPr>
        <sz val="10"/>
        <rFont val="新細明體"/>
        <family val="1"/>
        <charset val="136"/>
      </rPr>
      <t xml:space="preserve">全年總薪酬及相關開支
</t>
    </r>
    <r>
      <rPr>
        <i/>
        <sz val="10"/>
        <rFont val="Times New Roman"/>
        <family val="1"/>
      </rPr>
      <t>(</t>
    </r>
    <r>
      <rPr>
        <i/>
        <sz val="10"/>
        <rFont val="微軟正黑體"/>
        <family val="1"/>
        <charset val="136"/>
      </rPr>
      <t>參閱第</t>
    </r>
    <r>
      <rPr>
        <i/>
        <sz val="10"/>
        <rFont val="Times New Roman"/>
        <family val="1"/>
      </rPr>
      <t>11</t>
    </r>
    <r>
      <rPr>
        <i/>
        <sz val="10"/>
        <rFont val="微軟正黑體"/>
        <family val="1"/>
        <charset val="136"/>
      </rPr>
      <t>頁</t>
    </r>
    <r>
      <rPr>
        <i/>
        <sz val="10"/>
        <rFont val="Times New Roman"/>
        <family val="1"/>
      </rPr>
      <t xml:space="preserve">
</t>
    </r>
    <r>
      <rPr>
        <i/>
        <sz val="10"/>
        <rFont val="微軟正黑體"/>
        <family val="1"/>
        <charset val="136"/>
      </rPr>
      <t>註</t>
    </r>
    <r>
      <rPr>
        <i/>
        <sz val="10"/>
        <rFont val="Times New Roman"/>
        <family val="1"/>
      </rPr>
      <t>2)</t>
    </r>
    <phoneticPr fontId="1" type="noConversion"/>
  </si>
  <si>
    <r>
      <rPr>
        <sz val="10"/>
        <rFont val="新細明體"/>
        <family val="1"/>
        <charset val="136"/>
      </rPr>
      <t xml:space="preserve">月薪
</t>
    </r>
    <r>
      <rPr>
        <sz val="10"/>
        <rFont val="Times New Roman"/>
        <family val="1"/>
      </rPr>
      <t xml:space="preserve"> (</t>
    </r>
    <r>
      <rPr>
        <sz val="10"/>
        <rFont val="新細明體"/>
        <family val="1"/>
        <charset val="136"/>
      </rPr>
      <t>包括其他收入</t>
    </r>
    <r>
      <rPr>
        <sz val="10"/>
        <rFont val="Times New Roman"/>
        <family val="1"/>
      </rPr>
      <t xml:space="preserve"> - </t>
    </r>
    <r>
      <rPr>
        <i/>
        <sz val="10"/>
        <rFont val="新細明體"/>
        <family val="1"/>
        <charset val="136"/>
      </rPr>
      <t xml:space="preserve">參閱
</t>
    </r>
    <r>
      <rPr>
        <i/>
        <sz val="10"/>
        <rFont val="微軟正黑體"/>
        <family val="1"/>
        <charset val="136"/>
      </rPr>
      <t>第</t>
    </r>
    <r>
      <rPr>
        <i/>
        <sz val="10"/>
        <rFont val="Times New Roman"/>
        <family val="1"/>
      </rPr>
      <t>11</t>
    </r>
    <r>
      <rPr>
        <i/>
        <sz val="10"/>
        <rFont val="微軟正黑體"/>
        <family val="1"/>
        <charset val="136"/>
      </rPr>
      <t>頁註</t>
    </r>
    <r>
      <rPr>
        <i/>
        <sz val="10"/>
        <rFont val="Times New Roman"/>
        <family val="1"/>
      </rPr>
      <t>1)</t>
    </r>
    <phoneticPr fontId="1" type="noConversion"/>
  </si>
  <si>
    <r>
      <t xml:space="preserve">預計全年總薪及相關酬開支
</t>
    </r>
    <r>
      <rPr>
        <i/>
        <sz val="10"/>
        <rFont val="Times New Roman"/>
        <family val="1"/>
      </rPr>
      <t xml:space="preserve">(相等於欄(g) 和(h)的總和
再乘以月份)
</t>
    </r>
  </si>
  <si>
    <r>
      <rPr>
        <sz val="10"/>
        <rFont val="細明體"/>
        <family val="3"/>
        <charset val="136"/>
      </rPr>
      <t>截至</t>
    </r>
    <r>
      <rPr>
        <sz val="10"/>
        <rFont val="Times New Roman"/>
        <family val="1"/>
      </rPr>
      <t>2026/27</t>
    </r>
    <r>
      <rPr>
        <sz val="10"/>
        <rFont val="細明體"/>
        <family val="3"/>
        <charset val="136"/>
      </rPr>
      <t xml:space="preserve">年終的
</t>
    </r>
    <r>
      <rPr>
        <sz val="10"/>
        <rFont val="Times New Roman"/>
        <family val="1"/>
      </rPr>
      <t>(1)</t>
    </r>
    <r>
      <rPr>
        <sz val="10"/>
        <rFont val="細明體"/>
        <family val="3"/>
        <charset val="136"/>
      </rPr>
      <t>長期服務金</t>
    </r>
    <r>
      <rPr>
        <sz val="10"/>
        <rFont val="Times New Roman"/>
        <family val="1"/>
      </rPr>
      <t xml:space="preserve"> </t>
    </r>
    <r>
      <rPr>
        <sz val="10"/>
        <rFont val="細明體"/>
        <family val="3"/>
        <charset val="136"/>
      </rPr>
      <t>／</t>
    </r>
    <r>
      <rPr>
        <sz val="10"/>
        <rFont val="Times New Roman"/>
        <family val="1"/>
      </rPr>
      <t xml:space="preserve"> 
(2)</t>
    </r>
    <r>
      <rPr>
        <sz val="10"/>
        <rFont val="細明體"/>
        <family val="3"/>
        <charset val="136"/>
      </rPr>
      <t xml:space="preserve">遣散費備付金款額
</t>
    </r>
    <r>
      <rPr>
        <sz val="10"/>
        <rFont val="Times New Roman"/>
        <family val="1"/>
      </rPr>
      <t>(</t>
    </r>
    <r>
      <rPr>
        <sz val="10"/>
        <rFont val="細明體"/>
        <family val="3"/>
        <charset val="136"/>
      </rPr>
      <t>扣除僱主的公／強積金供款後所得淨額</t>
    </r>
    <r>
      <rPr>
        <sz val="10"/>
        <rFont val="Times New Roman"/>
        <family val="1"/>
      </rPr>
      <t xml:space="preserve">)
</t>
    </r>
    <r>
      <rPr>
        <i/>
        <sz val="10"/>
        <rFont val="Times New Roman"/>
        <family val="1"/>
      </rPr>
      <t>(</t>
    </r>
    <r>
      <rPr>
        <i/>
        <sz val="10"/>
        <rFont val="微軟正黑體"/>
        <family val="1"/>
        <charset val="136"/>
      </rPr>
      <t>參閱第</t>
    </r>
    <r>
      <rPr>
        <i/>
        <sz val="10"/>
        <rFont val="Times New Roman"/>
        <family val="1"/>
      </rPr>
      <t>11</t>
    </r>
    <r>
      <rPr>
        <i/>
        <sz val="10"/>
        <rFont val="微軟正黑體"/>
        <family val="1"/>
        <charset val="136"/>
      </rPr>
      <t>頁註</t>
    </r>
    <r>
      <rPr>
        <i/>
        <sz val="10"/>
        <rFont val="Times New Roman"/>
        <family val="1"/>
      </rPr>
      <t>3)</t>
    </r>
    <phoneticPr fontId="1" type="noConversion"/>
  </si>
  <si>
    <t>#RT/
PT/ CCW/
P</t>
    <phoneticPr fontId="1" type="noConversion"/>
  </si>
  <si>
    <r>
      <rPr>
        <sz val="10"/>
        <rFont val="細明體"/>
        <family val="3"/>
        <charset val="136"/>
      </rPr>
      <t>「</t>
    </r>
    <r>
      <rPr>
        <sz val="10"/>
        <rFont val="Times New Roman"/>
        <family val="1"/>
      </rPr>
      <t>BEd(ECE)</t>
    </r>
    <r>
      <rPr>
        <sz val="10"/>
        <rFont val="細明體"/>
        <family val="3"/>
        <charset val="136"/>
      </rPr>
      <t>」：持有幼兒教育學士學位或同等學歷的教師／幼兒工作員；「</t>
    </r>
    <r>
      <rPr>
        <sz val="10"/>
        <rFont val="Times New Roman"/>
        <family val="1"/>
      </rPr>
      <t>C(ECE)</t>
    </r>
    <r>
      <rPr>
        <sz val="10"/>
        <rFont val="細明體"/>
        <family val="3"/>
        <charset val="136"/>
      </rPr>
      <t>」：持有幼兒教育證書或同等學歷的教師／幼兒工作員；「</t>
    </r>
    <r>
      <rPr>
        <sz val="10"/>
        <rFont val="Times New Roman"/>
        <family val="1"/>
      </rPr>
      <t>QKT</t>
    </r>
    <r>
      <rPr>
        <sz val="10"/>
        <rFont val="細明體"/>
        <family val="3"/>
        <charset val="136"/>
      </rPr>
      <t xml:space="preserve">」：合格幼稚園教師；
</t>
    </r>
    <r>
      <rPr>
        <sz val="10"/>
        <rFont val="Times New Roman"/>
        <family val="1"/>
      </rPr>
      <t xml:space="preserve"> </t>
    </r>
    <r>
      <rPr>
        <sz val="10"/>
        <rFont val="細明體"/>
        <family val="3"/>
        <charset val="136"/>
      </rPr>
      <t>「</t>
    </r>
    <r>
      <rPr>
        <sz val="10"/>
        <rFont val="Times New Roman"/>
        <family val="1"/>
      </rPr>
      <t>CCW</t>
    </r>
    <r>
      <rPr>
        <sz val="10"/>
        <rFont val="細明體"/>
        <family val="3"/>
        <charset val="136"/>
      </rPr>
      <t>」：幼兒工作員；正在修讀「</t>
    </r>
    <r>
      <rPr>
        <sz val="10"/>
        <rFont val="Times New Roman"/>
        <family val="1"/>
      </rPr>
      <t>C(ECE)</t>
    </r>
    <r>
      <rPr>
        <sz val="10"/>
        <rFont val="細明體"/>
        <family val="3"/>
        <charset val="136"/>
      </rPr>
      <t xml:space="preserve">」：正在修讀幼兒教育證書或同等學歷的課程的教師／幼兒工作員／持有檢定教員註冊編號或有效准用教員編號的教師。
</t>
    </r>
    <r>
      <rPr>
        <sz val="10"/>
        <rFont val="Times New Roman"/>
        <family val="1"/>
      </rPr>
      <t xml:space="preserve"> </t>
    </r>
    <r>
      <rPr>
        <sz val="10"/>
        <rFont val="細明體"/>
        <family val="3"/>
        <charset val="136"/>
      </rPr>
      <t>「</t>
    </r>
    <r>
      <rPr>
        <sz val="10"/>
        <rFont val="Times New Roman"/>
        <family val="1"/>
      </rPr>
      <t>RT</t>
    </r>
    <r>
      <rPr>
        <sz val="10"/>
        <rFont val="細明體"/>
        <family val="3"/>
        <charset val="136"/>
      </rPr>
      <t>」：檢定教員；「</t>
    </r>
    <r>
      <rPr>
        <sz val="10"/>
        <rFont val="Times New Roman"/>
        <family val="1"/>
      </rPr>
      <t>PT</t>
    </r>
    <r>
      <rPr>
        <sz val="10"/>
        <rFont val="細明體"/>
        <family val="3"/>
        <charset val="136"/>
      </rPr>
      <t>」：准用教員；「</t>
    </r>
    <r>
      <rPr>
        <sz val="10"/>
        <rFont val="Times New Roman"/>
        <family val="1"/>
      </rPr>
      <t>P</t>
    </r>
    <r>
      <rPr>
        <sz val="10"/>
        <rFont val="細明體"/>
        <family val="3"/>
        <charset val="136"/>
      </rPr>
      <t>」：有關註冊申請正待教育局／幼稚園及幼兒中心聯合辦事處批准。</t>
    </r>
    <r>
      <rPr>
        <u/>
        <sz val="10"/>
        <rFont val="細明體"/>
        <family val="3"/>
        <charset val="136"/>
      </rPr>
      <t>此附表不應載列學校其他員工資料。</t>
    </r>
    <phoneticPr fontId="1" type="noConversion"/>
  </si>
  <si>
    <r>
      <t xml:space="preserve">  </t>
    </r>
    <r>
      <rPr>
        <sz val="10"/>
        <rFont val="新細明體"/>
        <family val="1"/>
        <charset val="136"/>
      </rPr>
      <t>如教師</t>
    </r>
    <r>
      <rPr>
        <sz val="10"/>
        <rFont val="Times New Roman"/>
        <family val="1"/>
      </rPr>
      <t>/</t>
    </r>
    <r>
      <rPr>
        <sz val="10"/>
        <rFont val="新細明體"/>
        <family val="1"/>
        <charset val="136"/>
      </rPr>
      <t>幼兒工作員在</t>
    </r>
    <r>
      <rPr>
        <sz val="10"/>
        <rFont val="Times New Roman"/>
        <family val="1"/>
      </rPr>
      <t>2025/26</t>
    </r>
    <r>
      <rPr>
        <sz val="10"/>
        <rFont val="新細明體"/>
        <family val="1"/>
        <charset val="136"/>
      </rPr>
      <t>學年內已／將離職，請註明有關教師</t>
    </r>
    <r>
      <rPr>
        <sz val="10"/>
        <rFont val="Times New Roman"/>
        <family val="1"/>
      </rPr>
      <t>/</t>
    </r>
    <r>
      <rPr>
        <sz val="10"/>
        <rFont val="新細明體"/>
        <family val="1"/>
        <charset val="136"/>
      </rPr>
      <t>幼兒工作員的最後工作日期。</t>
    </r>
  </si>
  <si>
    <t>在本校任職的
可追溯
服務年資
(截至2025/26
年終)</t>
  </si>
  <si>
    <r>
      <t xml:space="preserve">## </t>
    </r>
    <r>
      <rPr>
        <sz val="10"/>
        <rFont val="新細明體"/>
        <family val="1"/>
        <charset val="136"/>
      </rPr>
      <t>如職員在</t>
    </r>
    <r>
      <rPr>
        <sz val="10"/>
        <rFont val="Times New Roman"/>
        <family val="1"/>
      </rPr>
      <t>2025/26</t>
    </r>
    <r>
      <rPr>
        <sz val="10"/>
        <rFont val="新細明體"/>
        <family val="1"/>
        <charset val="136"/>
      </rPr>
      <t>學年內已／將離職，請註明有關職員的最後工作日期。</t>
    </r>
  </si>
  <si>
    <r>
      <rPr>
        <b/>
        <sz val="11"/>
        <rFont val="細明體"/>
        <family val="3"/>
        <charset val="136"/>
      </rPr>
      <t xml:space="preserve">會計年度
實際總額
</t>
    </r>
    <r>
      <rPr>
        <sz val="11"/>
        <rFont val="Times New Roman"/>
        <family val="1"/>
      </rPr>
      <t>(</t>
    </r>
    <r>
      <rPr>
        <sz val="11"/>
        <rFont val="細明體"/>
        <family val="3"/>
        <charset val="136"/>
      </rPr>
      <t>須與經審核周年帳目所列數額相符</t>
    </r>
    <r>
      <rPr>
        <sz val="11"/>
        <rFont val="Times New Roman"/>
        <family val="1"/>
      </rPr>
      <t>)</t>
    </r>
  </si>
  <si>
    <r>
      <t>1.</t>
    </r>
    <r>
      <rPr>
        <sz val="7"/>
        <rFont val="Times New Roman"/>
        <family val="1"/>
      </rPr>
      <t>  </t>
    </r>
    <r>
      <rPr>
        <sz val="11"/>
        <rFont val="Times New Roman"/>
        <family val="1"/>
      </rPr>
      <t>學費</t>
    </r>
  </si>
  <si>
    <r>
      <t xml:space="preserve">5. </t>
    </r>
    <r>
      <rPr>
        <sz val="11"/>
        <rFont val="新細明體"/>
        <family val="1"/>
        <charset val="136"/>
      </rPr>
      <t>其他</t>
    </r>
    <r>
      <rPr>
        <sz val="11"/>
        <rFont val="Times New Roman"/>
        <family val="1"/>
      </rPr>
      <t>（</t>
    </r>
    <r>
      <rPr>
        <sz val="11"/>
        <rFont val="新細明體"/>
        <family val="1"/>
        <charset val="136"/>
      </rPr>
      <t>如辦學團體的分擔款項、銀行利息等</t>
    </r>
    <r>
      <rPr>
        <sz val="11"/>
        <rFont val="Times New Roman"/>
        <family val="1"/>
      </rPr>
      <t>）</t>
    </r>
  </si>
  <si>
    <r>
      <t>1.1</t>
    </r>
    <r>
      <rPr>
        <sz val="7"/>
        <rFont val="Times New Roman"/>
        <family val="1"/>
      </rPr>
      <t xml:space="preserve">  </t>
    </r>
    <r>
      <rPr>
        <sz val="11"/>
        <rFont val="Times New Roman"/>
        <family val="1"/>
      </rPr>
      <t>教學人員</t>
    </r>
  </si>
  <si>
    <r>
      <t>2023/24</t>
    </r>
    <r>
      <rPr>
        <b/>
        <sz val="12"/>
        <rFont val="新細明體"/>
        <family val="1"/>
        <charset val="136"/>
      </rPr>
      <t>年終的累積盈利</t>
    </r>
    <r>
      <rPr>
        <b/>
        <sz val="12"/>
        <rFont val="Times New Roman"/>
        <family val="1"/>
      </rPr>
      <t>/(</t>
    </r>
    <r>
      <rPr>
        <b/>
        <sz val="12"/>
        <rFont val="新細明體"/>
        <family val="1"/>
        <charset val="136"/>
      </rPr>
      <t>虧損</t>
    </r>
    <r>
      <rPr>
        <b/>
        <sz val="12"/>
        <rFont val="Times New Roman"/>
        <family val="1"/>
      </rPr>
      <t>)</t>
    </r>
    <r>
      <rPr>
        <b/>
        <sz val="12"/>
        <rFont val="新細明體"/>
        <family val="1"/>
        <charset val="136"/>
      </rPr>
      <t>﹕</t>
    </r>
  </si>
  <si>
    <r>
      <rPr>
        <b/>
        <sz val="12"/>
        <rFont val="細明體"/>
        <family val="3"/>
        <charset val="136"/>
      </rPr>
      <t>附表</t>
    </r>
    <r>
      <rPr>
        <b/>
        <sz val="12"/>
        <rFont val="Times New Roman"/>
        <family val="1"/>
      </rPr>
      <t xml:space="preserve">4(II)  </t>
    </r>
    <r>
      <rPr>
        <b/>
        <sz val="12"/>
        <rFont val="細明體"/>
        <family val="3"/>
        <charset val="136"/>
      </rPr>
      <t>收支報表</t>
    </r>
    <phoneticPr fontId="1" type="noConversion"/>
  </si>
  <si>
    <r>
      <t>供開辦本地</t>
    </r>
    <r>
      <rPr>
        <b/>
        <u/>
        <sz val="11"/>
        <rFont val="Times New Roman"/>
        <family val="1"/>
      </rPr>
      <t>及</t>
    </r>
    <r>
      <rPr>
        <b/>
        <sz val="11"/>
        <rFont val="Times New Roman"/>
        <family val="1"/>
      </rPr>
      <t>非本地課程班級的幼稚園/幼稚園暨幼兒中心填寫</t>
    </r>
  </si>
  <si>
    <r>
      <rPr>
        <b/>
        <sz val="11"/>
        <rFont val="細明體"/>
        <family val="3"/>
        <charset val="136"/>
      </rPr>
      <t>附表</t>
    </r>
    <r>
      <rPr>
        <b/>
        <sz val="11"/>
        <rFont val="Times New Roman"/>
        <family val="1"/>
      </rPr>
      <t xml:space="preserve"> 4(II)  </t>
    </r>
    <r>
      <rPr>
        <b/>
        <sz val="11"/>
        <rFont val="細明體"/>
        <family val="3"/>
        <charset val="136"/>
      </rPr>
      <t>收支報表</t>
    </r>
    <phoneticPr fontId="1" type="noConversion"/>
  </si>
  <si>
    <r>
      <rPr>
        <b/>
        <sz val="11"/>
        <rFont val="細明體"/>
        <family val="3"/>
        <charset val="136"/>
      </rPr>
      <t xml:space="preserve">會計年度
實際總額
</t>
    </r>
    <r>
      <rPr>
        <sz val="11"/>
        <rFont val="Times New Roman"/>
        <family val="1"/>
      </rPr>
      <t>(</t>
    </r>
    <r>
      <rPr>
        <sz val="11"/>
        <rFont val="細明體"/>
        <family val="3"/>
        <charset val="136"/>
      </rPr>
      <t>須與經審核周年帳目
所列數額相符</t>
    </r>
    <r>
      <rPr>
        <sz val="11"/>
        <rFont val="Times New Roman"/>
        <family val="1"/>
      </rPr>
      <t>)</t>
    </r>
    <phoneticPr fontId="1" type="noConversion"/>
  </si>
  <si>
    <r>
      <t>1.</t>
    </r>
    <r>
      <rPr>
        <sz val="7"/>
        <rFont val="Times New Roman"/>
        <family val="1"/>
      </rPr>
      <t xml:space="preserve">   </t>
    </r>
    <r>
      <rPr>
        <sz val="11"/>
        <rFont val="Times New Roman"/>
        <family val="1"/>
      </rPr>
      <t>學費</t>
    </r>
  </si>
  <si>
    <r>
      <t xml:space="preserve">   5.  </t>
    </r>
    <r>
      <rPr>
        <sz val="11"/>
        <rFont val="新細明體"/>
        <family val="1"/>
        <charset val="136"/>
      </rPr>
      <t>其他</t>
    </r>
    <r>
      <rPr>
        <sz val="11"/>
        <rFont val="Times New Roman"/>
        <family val="1"/>
      </rPr>
      <t>(</t>
    </r>
    <r>
      <rPr>
        <sz val="11"/>
        <rFont val="新細明體"/>
        <family val="1"/>
        <charset val="136"/>
      </rPr>
      <t>如辦學團體的分擔款項、銀行利息等</t>
    </r>
    <r>
      <rPr>
        <sz val="11"/>
        <rFont val="Times New Roman"/>
        <family val="1"/>
      </rPr>
      <t>)</t>
    </r>
  </si>
  <si>
    <r>
      <t>1.1</t>
    </r>
    <r>
      <rPr>
        <sz val="7"/>
        <rFont val="Times New Roman"/>
        <family val="1"/>
      </rPr>
      <t xml:space="preserve">   </t>
    </r>
    <r>
      <rPr>
        <sz val="11"/>
        <rFont val="Times New Roman"/>
        <family val="1"/>
      </rPr>
      <t>教學人員</t>
    </r>
  </si>
  <si>
    <r>
      <rPr>
        <sz val="11"/>
        <rFont val="細明體"/>
        <family val="3"/>
        <charset val="136"/>
      </rPr>
      <t>服務</t>
    </r>
    <r>
      <rPr>
        <sz val="11"/>
        <rFont val="Times New Roman"/>
        <family val="1"/>
      </rPr>
      <t>0</t>
    </r>
    <r>
      <rPr>
        <sz val="11"/>
        <rFont val="細明體"/>
        <family val="3"/>
        <charset val="136"/>
      </rPr>
      <t>至</t>
    </r>
    <r>
      <rPr>
        <sz val="11"/>
        <rFont val="Times New Roman"/>
        <family val="1"/>
      </rPr>
      <t>3</t>
    </r>
    <r>
      <rPr>
        <sz val="11"/>
        <rFont val="細明體"/>
        <family val="3"/>
        <charset val="136"/>
      </rPr>
      <t>歲班級及</t>
    </r>
    <r>
      <rPr>
        <sz val="11"/>
        <rFont val="Times New Roman"/>
        <family val="1"/>
      </rPr>
      <t>3</t>
    </r>
    <r>
      <rPr>
        <sz val="11"/>
        <rFont val="細明體"/>
        <family val="3"/>
        <charset val="136"/>
      </rPr>
      <t>至</t>
    </r>
    <r>
      <rPr>
        <sz val="11"/>
        <rFont val="Times New Roman"/>
        <family val="1"/>
      </rPr>
      <t>6</t>
    </r>
    <r>
      <rPr>
        <sz val="11"/>
        <rFont val="細明體"/>
        <family val="3"/>
        <charset val="136"/>
      </rPr>
      <t>歲班級的私立獨立幼稚園暨幼兒中心應按比例分拆其收入和開支於附表</t>
    </r>
    <r>
      <rPr>
        <sz val="11"/>
        <rFont val="Times New Roman"/>
        <family val="1"/>
      </rPr>
      <t>2A</t>
    </r>
    <r>
      <rPr>
        <sz val="11"/>
        <rFont val="細明體"/>
        <family val="3"/>
        <charset val="136"/>
      </rPr>
      <t>、</t>
    </r>
    <r>
      <rPr>
        <sz val="11"/>
        <rFont val="Times New Roman"/>
        <family val="1"/>
      </rPr>
      <t>2B</t>
    </r>
    <r>
      <rPr>
        <sz val="11"/>
        <rFont val="細明體"/>
        <family val="3"/>
        <charset val="136"/>
      </rPr>
      <t>、</t>
    </r>
    <r>
      <rPr>
        <sz val="11"/>
        <rFont val="Times New Roman"/>
        <family val="1"/>
      </rPr>
      <t>3</t>
    </r>
    <r>
      <rPr>
        <sz val="11"/>
        <rFont val="細明體"/>
        <family val="3"/>
        <charset val="136"/>
      </rPr>
      <t>及</t>
    </r>
    <r>
      <rPr>
        <sz val="11"/>
        <rFont val="Times New Roman"/>
        <family val="1"/>
      </rPr>
      <t>4(I)/4(II)</t>
    </r>
    <r>
      <rPr>
        <sz val="11"/>
        <rFont val="細明體"/>
        <family val="3"/>
        <charset val="136"/>
      </rPr>
      <t>內。否則，如有需要，教育局可根據附表</t>
    </r>
    <r>
      <rPr>
        <sz val="11"/>
        <rFont val="Times New Roman"/>
        <family val="1"/>
      </rPr>
      <t>1B</t>
    </r>
    <r>
      <rPr>
        <sz val="11"/>
        <rFont val="細明體"/>
        <family val="3"/>
        <charset val="136"/>
      </rPr>
      <t>所載的預計兒童／學生總人數，按比例分拆其與薪金有關的開支及收入和開支，以計算有關級別的學費。</t>
    </r>
  </si>
  <si>
    <r>
      <rPr>
        <sz val="12"/>
        <rFont val="新細明體"/>
        <family val="1"/>
        <charset val="136"/>
      </rPr>
      <t>學校截至</t>
    </r>
    <r>
      <rPr>
        <sz val="12"/>
        <rFont val="Times New Roman"/>
        <family val="1"/>
      </rPr>
      <t>2026</t>
    </r>
    <r>
      <rPr>
        <sz val="12"/>
        <rFont val="新細明體"/>
        <family val="1"/>
        <charset val="136"/>
      </rPr>
      <t>年</t>
    </r>
    <r>
      <rPr>
        <sz val="12"/>
        <rFont val="Times New Roman"/>
        <family val="1"/>
      </rPr>
      <t>1</t>
    </r>
    <r>
      <rPr>
        <sz val="12"/>
        <rFont val="新細明體"/>
        <family val="1"/>
        <charset val="136"/>
      </rPr>
      <t>月</t>
    </r>
    <r>
      <rPr>
        <sz val="12"/>
        <rFont val="Times New Roman"/>
        <family val="1"/>
      </rPr>
      <t>31</t>
    </r>
    <r>
      <rPr>
        <sz val="12"/>
        <rFont val="新細明體"/>
        <family val="1"/>
        <charset val="136"/>
      </rPr>
      <t>日的實際收生人數︰</t>
    </r>
  </si>
  <si>
    <r>
      <rPr>
        <sz val="12"/>
        <rFont val="新細明體"/>
        <family val="1"/>
        <charset val="136"/>
      </rPr>
      <t>學校在</t>
    </r>
    <r>
      <rPr>
        <sz val="12"/>
        <rFont val="Times New Roman"/>
        <family val="1"/>
      </rPr>
      <t>2026/27</t>
    </r>
    <r>
      <rPr>
        <sz val="12"/>
        <rFont val="新細明體"/>
        <family val="1"/>
        <charset val="136"/>
      </rPr>
      <t>學年的預計全年學費總收入︰</t>
    </r>
    <r>
      <rPr>
        <sz val="12"/>
        <rFont val="Times New Roman"/>
        <family val="1"/>
      </rPr>
      <t xml:space="preserve">  </t>
    </r>
  </si>
  <si>
    <r>
      <t>2026/27</t>
    </r>
    <r>
      <rPr>
        <sz val="12"/>
        <rFont val="新細明體"/>
        <family val="1"/>
        <charset val="136"/>
      </rPr>
      <t>學年的開課日期︰</t>
    </r>
    <r>
      <rPr>
        <sz val="12"/>
        <rFont val="Times New Roman"/>
        <family val="1"/>
      </rPr>
      <t xml:space="preserve"> </t>
    </r>
  </si>
  <si>
    <r>
      <t xml:space="preserve"> (II) </t>
    </r>
    <r>
      <rPr>
        <b/>
        <sz val="12"/>
        <rFont val="新細明體"/>
        <family val="1"/>
        <charset val="136"/>
      </rPr>
      <t>租金詳情</t>
    </r>
    <r>
      <rPr>
        <b/>
        <sz val="12"/>
        <rFont val="Times New Roman"/>
        <family val="1"/>
      </rPr>
      <t>:</t>
    </r>
    <phoneticPr fontId="1" type="noConversion"/>
  </si>
  <si>
    <r>
      <t>2026/27</t>
    </r>
    <r>
      <rPr>
        <sz val="12"/>
        <rFont val="新細明體"/>
        <family val="1"/>
        <charset val="136"/>
      </rPr>
      <t>學年校舍每月租金為</t>
    </r>
  </si>
  <si>
    <t># 列載於此附表5內與有關連人士或機構團體的交易必須與學校經審核周年帳目內呈報的有關細節相符。</t>
  </si>
  <si>
    <r>
      <t>(C)</t>
    </r>
    <r>
      <rPr>
        <sz val="7"/>
        <color indexed="8"/>
        <rFont val="Times New Roman"/>
        <family val="1"/>
      </rPr>
      <t xml:space="preserve"> </t>
    </r>
  </si>
  <si>
    <t>注意事項:</t>
    <phoneticPr fontId="1" type="noConversion"/>
  </si>
  <si>
    <r>
      <t>4.</t>
    </r>
    <r>
      <rPr>
        <sz val="7"/>
        <color indexed="8"/>
        <rFont val="Times New Roman"/>
        <family val="1"/>
      </rPr>
      <t xml:space="preserve">    </t>
    </r>
  </si>
  <si>
    <r>
      <rPr>
        <sz val="11"/>
        <color theme="1"/>
        <rFont val="細明體"/>
        <family val="1"/>
        <charset val="136"/>
      </rPr>
      <t>只有獲委任在幼稚園／幼稚園暨幼兒中心執行相關</t>
    </r>
    <r>
      <rPr>
        <b/>
        <u/>
        <sz val="11"/>
        <color theme="1"/>
        <rFont val="細明體"/>
        <family val="3"/>
        <charset val="136"/>
      </rPr>
      <t>指定職務</t>
    </r>
    <r>
      <rPr>
        <u/>
        <sz val="11"/>
        <color theme="1"/>
        <rFont val="Times New Roman"/>
        <family val="1"/>
      </rPr>
      <t>(</t>
    </r>
    <r>
      <rPr>
        <u/>
        <sz val="11"/>
        <color theme="1"/>
        <rFont val="細明體"/>
        <family val="1"/>
        <charset val="136"/>
      </rPr>
      <t>即非一般校監職務</t>
    </r>
    <r>
      <rPr>
        <u/>
        <sz val="11"/>
        <color theme="1"/>
        <rFont val="Times New Roman"/>
        <family val="1"/>
      </rPr>
      <t>)</t>
    </r>
    <r>
      <rPr>
        <u/>
        <sz val="11"/>
        <color theme="1"/>
        <rFont val="細明體"/>
        <family val="1"/>
        <charset val="136"/>
      </rPr>
      <t>的校監，其酬金才作支出項目以計算學費。若學校有此情況，須附上有關職務的說明。學校有責任向教育局證明有確切需要及充份理由，須由校監執行一般校監職務以外的指定職務，以解釋支付他／她的酬金作為支出項目。校監執行一般應由校監、校董或校長執行的職務，不應收取酬金。如校監在超過一所幼稚園／幼稚園暨幼兒中心出任校監並獲委任執行校監、校董或校長以外的職務，其酬金應分別由相關幼稚園／幼稚園暨幼兒中心支付，並須提供以下資料供本局審核：</t>
    </r>
  </si>
  <si>
    <r>
      <t>3.</t>
    </r>
    <r>
      <rPr>
        <sz val="7"/>
        <color indexed="8"/>
        <rFont val="Times New Roman"/>
        <family val="1"/>
      </rPr>
      <t xml:space="preserve">    </t>
    </r>
  </si>
  <si>
    <t>註﹕</t>
  </si>
  <si>
    <r>
      <rPr>
        <sz val="11"/>
        <rFont val="細明體"/>
        <family val="3"/>
        <charset val="136"/>
      </rPr>
      <t>全日班膳食費</t>
    </r>
    <r>
      <rPr>
        <b/>
        <sz val="11"/>
        <rFont val="細明體"/>
        <family val="3"/>
        <charset val="136"/>
      </rPr>
      <t>不作</t>
    </r>
    <r>
      <rPr>
        <sz val="11"/>
        <rFont val="細明體"/>
        <family val="3"/>
        <charset val="136"/>
      </rPr>
      <t>支出項目以計算學費，並將於收費證明書上分項列載。收入欄內的其他項目</t>
    </r>
    <r>
      <rPr>
        <sz val="11"/>
        <rFont val="Times New Roman"/>
        <family val="1"/>
      </rPr>
      <t>(</t>
    </r>
    <r>
      <rPr>
        <sz val="11"/>
        <rFont val="細明體"/>
        <family val="3"/>
        <charset val="136"/>
      </rPr>
      <t>即第5項</t>
    </r>
    <r>
      <rPr>
        <sz val="11"/>
        <rFont val="Times New Roman"/>
        <family val="1"/>
      </rPr>
      <t>)</t>
    </r>
    <r>
      <rPr>
        <sz val="11"/>
        <rFont val="細明體"/>
        <family val="3"/>
        <charset val="136"/>
      </rPr>
      <t>亦</t>
    </r>
    <r>
      <rPr>
        <b/>
        <sz val="11"/>
        <rFont val="細明體"/>
        <family val="3"/>
        <charset val="136"/>
      </rPr>
      <t>不可</t>
    </r>
    <r>
      <rPr>
        <sz val="11"/>
        <rFont val="細明體"/>
        <family val="3"/>
        <charset val="136"/>
      </rPr>
      <t>包括全日班膳食費。</t>
    </r>
  </si>
  <si>
    <r>
      <rPr>
        <u/>
        <sz val="11"/>
        <rFont val="細明體"/>
        <family val="3"/>
        <charset val="136"/>
      </rPr>
      <t>如有需要，教育局可要求幼稚園／幼稚園暨幼兒中心提供支出項目的詳細資料及證明文件。</t>
    </r>
    <r>
      <rPr>
        <sz val="11"/>
        <rFont val="細明體"/>
        <family val="3"/>
        <charset val="136"/>
      </rPr>
      <t>教育局亦保留權利採用經差餉物業估價署評估的租值作為計算學費之用。</t>
    </r>
    <r>
      <rPr>
        <sz val="11"/>
        <rFont val="Times New Roman"/>
        <family val="1"/>
      </rPr>
      <t xml:space="preserve"> </t>
    </r>
  </si>
  <si>
    <r>
      <t xml:space="preserve">月薪
(包括其他收入 -
</t>
    </r>
    <r>
      <rPr>
        <i/>
        <sz val="10"/>
        <rFont val="Times New Roman"/>
        <family val="1"/>
      </rPr>
      <t>參閱第11頁
註1)</t>
    </r>
  </si>
  <si>
    <r>
      <t xml:space="preserve">全年總薪酬
及相關開支
</t>
    </r>
    <r>
      <rPr>
        <i/>
        <sz val="10"/>
        <rFont val="Times New Roman"/>
        <family val="1"/>
      </rPr>
      <t>(參閱第11頁註2)</t>
    </r>
  </si>
  <si>
    <r>
      <t xml:space="preserve">月薪
(包括其他收入-
</t>
    </r>
    <r>
      <rPr>
        <i/>
        <sz val="10"/>
        <rFont val="Times New Roman"/>
        <family val="1"/>
      </rPr>
      <t>參閱第11頁註1)</t>
    </r>
  </si>
  <si>
    <r>
      <t xml:space="preserve">預計全年總薪酬及
相關開支
</t>
    </r>
    <r>
      <rPr>
        <i/>
        <sz val="10"/>
        <rFont val="Times New Roman"/>
        <family val="1"/>
      </rPr>
      <t>(相等於欄(f)和(g)的總和再乘以月份)</t>
    </r>
  </si>
  <si>
    <r>
      <t xml:space="preserve">截至2026/27年終的
(1)長期服務金 ／  
(2)遣散費備付金款額
(扣除僱主的公／強積金供款後所得淨額)
</t>
    </r>
    <r>
      <rPr>
        <i/>
        <sz val="10"/>
        <rFont val="Times New Roman"/>
        <family val="1"/>
      </rPr>
      <t xml:space="preserve">(參閱《第11頁註3) </t>
    </r>
    <r>
      <rPr>
        <sz val="10"/>
        <rFont val="Times New Roman"/>
        <family val="1"/>
      </rPr>
      <t xml:space="preserve">
</t>
    </r>
  </si>
  <si>
    <t>附表2A、2B及附表3所載的註</t>
  </si>
  <si>
    <r>
      <rPr>
        <b/>
        <sz val="12"/>
        <color indexed="8"/>
        <rFont val="細明體"/>
        <family val="3"/>
        <charset val="136"/>
      </rPr>
      <t>附表</t>
    </r>
    <r>
      <rPr>
        <b/>
        <sz val="12"/>
        <color indexed="8"/>
        <rFont val="Times New Roman"/>
        <family val="1"/>
      </rPr>
      <t>4(I)</t>
    </r>
    <r>
      <rPr>
        <b/>
        <sz val="12"/>
        <color indexed="8"/>
        <rFont val="細明體"/>
        <family val="3"/>
        <charset val="136"/>
      </rPr>
      <t>/</t>
    </r>
    <r>
      <rPr>
        <b/>
        <sz val="12"/>
        <color indexed="8"/>
        <rFont val="Times New Roman"/>
        <family val="1"/>
      </rPr>
      <t>4(II)</t>
    </r>
    <r>
      <rPr>
        <b/>
        <sz val="12"/>
        <color indexed="8"/>
        <rFont val="細明體"/>
        <family val="3"/>
        <charset val="136"/>
      </rPr>
      <t>所載的註及注意事項</t>
    </r>
  </si>
  <si>
    <r>
      <t xml:space="preserve">4. </t>
    </r>
    <r>
      <rPr>
        <sz val="11"/>
        <color indexed="8"/>
        <rFont val="細明體"/>
        <family val="3"/>
        <charset val="136"/>
      </rPr>
      <t>捐款收入</t>
    </r>
    <r>
      <rPr>
        <i/>
        <sz val="11"/>
        <color indexed="8"/>
        <rFont val="Times New Roman"/>
        <family val="1"/>
      </rPr>
      <t>[</t>
    </r>
    <r>
      <rPr>
        <i/>
        <sz val="11"/>
        <color indexed="8"/>
        <rFont val="細明體"/>
        <family val="3"/>
        <charset val="136"/>
      </rPr>
      <t>參閱第</t>
    </r>
    <r>
      <rPr>
        <i/>
        <sz val="11"/>
        <color indexed="8"/>
        <rFont val="Times New Roman"/>
        <family val="1"/>
      </rPr>
      <t>15</t>
    </r>
    <r>
      <rPr>
        <i/>
        <sz val="11"/>
        <color indexed="8"/>
        <rFont val="細明體"/>
        <family val="3"/>
        <charset val="136"/>
      </rPr>
      <t>頁註</t>
    </r>
    <r>
      <rPr>
        <i/>
        <sz val="11"/>
        <color indexed="8"/>
        <rFont val="Times New Roman"/>
        <family val="1"/>
      </rPr>
      <t>5]</t>
    </r>
  </si>
  <si>
    <r>
      <t xml:space="preserve">2.3 </t>
    </r>
    <r>
      <rPr>
        <sz val="11"/>
        <rFont val="細明體"/>
        <family val="3"/>
        <charset val="136"/>
      </rPr>
      <t>大型修葺及保養工程（適用於每項達</t>
    </r>
    <r>
      <rPr>
        <sz val="11"/>
        <rFont val="Times New Roman"/>
        <family val="1"/>
      </rPr>
      <t>8,000</t>
    </r>
    <r>
      <rPr>
        <sz val="11"/>
        <rFont val="細明體"/>
        <family val="3"/>
        <charset val="136"/>
      </rPr>
      <t xml:space="preserve">元
</t>
    </r>
    <r>
      <rPr>
        <sz val="11"/>
        <rFont val="Times New Roman"/>
        <family val="1"/>
      </rPr>
      <t xml:space="preserve">      </t>
    </r>
    <r>
      <rPr>
        <sz val="11"/>
        <rFont val="細明體"/>
        <family val="3"/>
        <charset val="136"/>
      </rPr>
      <t>或以上的工程</t>
    </r>
    <r>
      <rPr>
        <sz val="11"/>
        <rFont val="新細明體"/>
        <family val="1"/>
        <charset val="136"/>
      </rPr>
      <t xml:space="preserve">）的攤分 </t>
    </r>
    <r>
      <rPr>
        <i/>
        <sz val="11"/>
        <rFont val="細明體"/>
        <family val="3"/>
        <charset val="136"/>
      </rPr>
      <t>[參閱第15頁註1]</t>
    </r>
  </si>
  <si>
    <r>
      <t xml:space="preserve">4.  </t>
    </r>
    <r>
      <rPr>
        <sz val="11"/>
        <color indexed="8"/>
        <rFont val="細明體"/>
        <family val="3"/>
        <charset val="136"/>
      </rPr>
      <t>捐款收入</t>
    </r>
    <r>
      <rPr>
        <i/>
        <sz val="11"/>
        <color indexed="8"/>
        <rFont val="Times New Roman"/>
        <family val="1"/>
      </rPr>
      <t>[</t>
    </r>
    <r>
      <rPr>
        <i/>
        <sz val="11"/>
        <color indexed="8"/>
        <rFont val="細明體"/>
        <family val="3"/>
        <charset val="136"/>
      </rPr>
      <t>參閱第</t>
    </r>
    <r>
      <rPr>
        <i/>
        <sz val="11"/>
        <color indexed="8"/>
        <rFont val="Times New Roman"/>
        <family val="1"/>
      </rPr>
      <t>15</t>
    </r>
    <r>
      <rPr>
        <i/>
        <sz val="11"/>
        <color indexed="8"/>
        <rFont val="細明體"/>
        <family val="3"/>
        <charset val="136"/>
      </rPr>
      <t>頁註</t>
    </r>
    <r>
      <rPr>
        <i/>
        <sz val="11"/>
        <color indexed="8"/>
        <rFont val="Times New Roman"/>
        <family val="1"/>
      </rPr>
      <t>5]</t>
    </r>
  </si>
  <si>
    <r>
      <t xml:space="preserve">2.3   </t>
    </r>
    <r>
      <rPr>
        <sz val="11"/>
        <color indexed="8"/>
        <rFont val="細明體"/>
        <family val="3"/>
        <charset val="136"/>
      </rPr>
      <t>大型修葺及保養工程</t>
    </r>
    <r>
      <rPr>
        <sz val="11"/>
        <color indexed="8"/>
        <rFont val="Times New Roman"/>
        <family val="1"/>
      </rPr>
      <t>(</t>
    </r>
    <r>
      <rPr>
        <sz val="11"/>
        <color indexed="8"/>
        <rFont val="細明體"/>
        <family val="3"/>
        <charset val="136"/>
      </rPr>
      <t>適用於每項達</t>
    </r>
    <r>
      <rPr>
        <sz val="11"/>
        <color indexed="8"/>
        <rFont val="Times New Roman"/>
        <family val="1"/>
      </rPr>
      <t>8,000</t>
    </r>
    <r>
      <rPr>
        <sz val="11"/>
        <color indexed="8"/>
        <rFont val="細明體"/>
        <family val="3"/>
        <charset val="136"/>
      </rPr>
      <t xml:space="preserve">元
</t>
    </r>
    <r>
      <rPr>
        <sz val="11"/>
        <color indexed="8"/>
        <rFont val="Times New Roman"/>
        <family val="1"/>
      </rPr>
      <t xml:space="preserve">        </t>
    </r>
    <r>
      <rPr>
        <sz val="11"/>
        <color indexed="8"/>
        <rFont val="細明體"/>
        <family val="3"/>
        <charset val="136"/>
      </rPr>
      <t>或以上的工程</t>
    </r>
    <r>
      <rPr>
        <sz val="11"/>
        <color indexed="8"/>
        <rFont val="Times New Roman"/>
        <family val="1"/>
      </rPr>
      <t xml:space="preserve">)的攤分 </t>
    </r>
    <r>
      <rPr>
        <i/>
        <sz val="11"/>
        <color indexed="8"/>
        <rFont val="Times New Roman"/>
        <family val="1"/>
      </rPr>
      <t>[</t>
    </r>
    <r>
      <rPr>
        <i/>
        <sz val="11"/>
        <color indexed="8"/>
        <rFont val="細明體"/>
        <family val="3"/>
        <charset val="136"/>
      </rPr>
      <t>參閱第</t>
    </r>
    <r>
      <rPr>
        <i/>
        <sz val="11"/>
        <color indexed="8"/>
        <rFont val="Times New Roman"/>
        <family val="1"/>
      </rPr>
      <t>15</t>
    </r>
    <r>
      <rPr>
        <i/>
        <sz val="11"/>
        <color indexed="8"/>
        <rFont val="細明體"/>
        <family val="3"/>
        <charset val="136"/>
      </rPr>
      <t>頁註</t>
    </r>
    <r>
      <rPr>
        <i/>
        <sz val="11"/>
        <color indexed="8"/>
        <rFont val="Times New Roman"/>
        <family val="1"/>
      </rPr>
      <t>1]</t>
    </r>
  </si>
  <si>
    <r>
      <t xml:space="preserve">2.4   </t>
    </r>
    <r>
      <rPr>
        <sz val="11"/>
        <color indexed="8"/>
        <rFont val="細明體"/>
        <family val="3"/>
        <charset val="136"/>
      </rPr>
      <t>折舊</t>
    </r>
    <r>
      <rPr>
        <i/>
        <sz val="11"/>
        <color indexed="8"/>
        <rFont val="Times New Roman"/>
        <family val="1"/>
      </rPr>
      <t>[</t>
    </r>
    <r>
      <rPr>
        <i/>
        <sz val="11"/>
        <color indexed="8"/>
        <rFont val="細明體"/>
        <family val="3"/>
        <charset val="136"/>
      </rPr>
      <t>參閱第</t>
    </r>
    <r>
      <rPr>
        <i/>
        <sz val="11"/>
        <color indexed="8"/>
        <rFont val="Times New Roman"/>
        <family val="1"/>
      </rPr>
      <t>15</t>
    </r>
    <r>
      <rPr>
        <i/>
        <sz val="11"/>
        <color indexed="8"/>
        <rFont val="細明體"/>
        <family val="3"/>
        <charset val="136"/>
      </rPr>
      <t>頁註</t>
    </r>
    <r>
      <rPr>
        <i/>
        <sz val="11"/>
        <color indexed="8"/>
        <rFont val="Times New Roman"/>
        <family val="1"/>
      </rPr>
      <t>2]</t>
    </r>
  </si>
  <si>
    <r>
      <t xml:space="preserve">2.10 </t>
    </r>
    <r>
      <rPr>
        <sz val="11"/>
        <color indexed="8"/>
        <rFont val="細明體"/>
        <family val="3"/>
        <charset val="136"/>
      </rPr>
      <t>捐款收入的相應開支</t>
    </r>
    <r>
      <rPr>
        <sz val="11"/>
        <color indexed="8"/>
        <rFont val="Times New Roman"/>
        <family val="1"/>
      </rPr>
      <t xml:space="preserve">^ </t>
    </r>
    <r>
      <rPr>
        <i/>
        <sz val="11"/>
        <color indexed="8"/>
        <rFont val="Times New Roman"/>
        <family val="1"/>
      </rPr>
      <t>[</t>
    </r>
    <r>
      <rPr>
        <i/>
        <sz val="11"/>
        <color indexed="8"/>
        <rFont val="細明體"/>
        <family val="3"/>
        <charset val="136"/>
      </rPr>
      <t>參閱第</t>
    </r>
    <r>
      <rPr>
        <i/>
        <sz val="11"/>
        <color indexed="8"/>
        <rFont val="Times New Roman"/>
        <family val="1"/>
      </rPr>
      <t>15</t>
    </r>
    <r>
      <rPr>
        <i/>
        <sz val="11"/>
        <color indexed="8"/>
        <rFont val="細明體"/>
        <family val="3"/>
        <charset val="136"/>
      </rPr>
      <t>頁註</t>
    </r>
    <r>
      <rPr>
        <i/>
        <sz val="11"/>
        <color indexed="8"/>
        <rFont val="Times New Roman"/>
        <family val="1"/>
      </rPr>
      <t>5]</t>
    </r>
  </si>
  <si>
    <r>
      <t xml:space="preserve">2.11 </t>
    </r>
    <r>
      <rPr>
        <sz val="11"/>
        <color indexed="8"/>
        <rFont val="細明體"/>
        <family val="3"/>
        <charset val="136"/>
      </rPr>
      <t>其他營辦開支</t>
    </r>
    <r>
      <rPr>
        <i/>
        <sz val="11"/>
        <color indexed="8"/>
        <rFont val="Times New Roman"/>
        <family val="1"/>
      </rPr>
      <t>[</t>
    </r>
    <r>
      <rPr>
        <i/>
        <sz val="11"/>
        <color indexed="8"/>
        <rFont val="細明體"/>
        <family val="3"/>
        <charset val="136"/>
      </rPr>
      <t>參閱第</t>
    </r>
    <r>
      <rPr>
        <i/>
        <sz val="11"/>
        <color indexed="8"/>
        <rFont val="Times New Roman"/>
        <family val="1"/>
      </rPr>
      <t>15</t>
    </r>
    <r>
      <rPr>
        <i/>
        <sz val="11"/>
        <color indexed="8"/>
        <rFont val="細明體"/>
        <family val="3"/>
        <charset val="136"/>
      </rPr>
      <t>頁註</t>
    </r>
    <r>
      <rPr>
        <i/>
        <sz val="11"/>
        <color indexed="8"/>
        <rFont val="Times New Roman"/>
        <family val="1"/>
      </rPr>
      <t>4]</t>
    </r>
  </si>
  <si>
    <r>
      <t xml:space="preserve">2.5   </t>
    </r>
    <r>
      <rPr>
        <sz val="11"/>
        <color indexed="8"/>
        <rFont val="細明體"/>
        <family val="3"/>
        <charset val="136"/>
      </rPr>
      <t>校監酬金</t>
    </r>
    <r>
      <rPr>
        <sz val="11"/>
        <color indexed="8"/>
        <rFont val="Times New Roman"/>
        <family val="1"/>
      </rPr>
      <t>(</t>
    </r>
    <r>
      <rPr>
        <sz val="11"/>
        <color indexed="8"/>
        <rFont val="細明體"/>
        <family val="3"/>
        <charset val="136"/>
      </rPr>
      <t>如適用</t>
    </r>
    <r>
      <rPr>
        <sz val="11"/>
        <color indexed="8"/>
        <rFont val="Times New Roman"/>
        <family val="1"/>
      </rPr>
      <t>)</t>
    </r>
    <r>
      <rPr>
        <i/>
        <sz val="11"/>
        <color indexed="8"/>
        <rFont val="Times New Roman"/>
        <family val="1"/>
      </rPr>
      <t>[</t>
    </r>
    <r>
      <rPr>
        <i/>
        <sz val="11"/>
        <color indexed="8"/>
        <rFont val="細明體"/>
        <family val="3"/>
        <charset val="136"/>
      </rPr>
      <t>參閱第</t>
    </r>
    <r>
      <rPr>
        <i/>
        <sz val="11"/>
        <color indexed="8"/>
        <rFont val="Times New Roman"/>
        <family val="1"/>
      </rPr>
      <t>15</t>
    </r>
    <r>
      <rPr>
        <i/>
        <sz val="11"/>
        <color indexed="8"/>
        <rFont val="細明體"/>
        <family val="3"/>
        <charset val="136"/>
      </rPr>
      <t>頁註</t>
    </r>
    <r>
      <rPr>
        <i/>
        <sz val="11"/>
        <color indexed="8"/>
        <rFont val="Times New Roman"/>
        <family val="1"/>
      </rPr>
      <t>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</si>
</sst>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0_ "/>
    <numFmt numFmtId="166" formatCode="#,##0_ "/>
    <numFmt numFmtId="167" formatCode="0.0000_ "/>
    <numFmt numFmtId="168" formatCode="0_ "/>
    <numFmt numFmtId="169" formatCode="0_);[Red]\(0\)"/>
  </numFmts>
  <fonts count="109">
    <font>
      <sz val="12"/>
      <color theme="1"/>
      <name val="Calibri"/>
      <family val="1"/>
      <charset val="136"/>
      <scheme val="minor"/>
    </font>
    <font>
      <sz val="9"/>
      <name val="新細明體"/>
      <family val="1"/>
      <charset val="136"/>
    </font>
    <font>
      <sz val="12"/>
      <color indexed="8"/>
      <name val="Times New Roman"/>
      <family val="1"/>
    </font>
    <font>
      <b/>
      <sz val="12"/>
      <color indexed="8"/>
      <name val="Times New Roman"/>
      <family val="1"/>
    </font>
    <font>
      <sz val="12"/>
      <color indexed="8"/>
      <name val="新細明體"/>
      <family val="1"/>
      <charset val="136"/>
    </font>
    <font>
      <sz val="12"/>
      <color indexed="8"/>
      <name val="細明體"/>
      <family val="3"/>
      <charset val="136"/>
    </font>
    <font>
      <u/>
      <sz val="11"/>
      <color indexed="8"/>
      <name val="新細明體"/>
      <family val="1"/>
      <charset val="136"/>
    </font>
    <font>
      <b/>
      <sz val="11"/>
      <color indexed="8"/>
      <name val="細明體"/>
      <family val="3"/>
      <charset val="136"/>
    </font>
    <font>
      <sz val="12"/>
      <name val="新細明體"/>
      <family val="1"/>
      <charset val="136"/>
    </font>
    <font>
      <sz val="9"/>
      <name val="新細明體"/>
      <family val="1"/>
      <charset val="136"/>
    </font>
    <font>
      <sz val="11"/>
      <name val="細明體"/>
      <family val="3"/>
      <charset val="136"/>
    </font>
    <font>
      <u/>
      <sz val="11"/>
      <name val="Times New Roman"/>
      <family val="1"/>
    </font>
    <font>
      <b/>
      <sz val="11"/>
      <color indexed="8"/>
      <name val="Times New Roman"/>
      <family val="1"/>
    </font>
    <font>
      <b/>
      <u/>
      <sz val="11"/>
      <color indexed="8"/>
      <name val="Times New Roman"/>
      <family val="1"/>
    </font>
    <font>
      <i/>
      <sz val="10"/>
      <color indexed="8"/>
      <name val="Times New Roman"/>
      <family val="1"/>
    </font>
    <font>
      <b/>
      <i/>
      <sz val="11"/>
      <color indexed="8"/>
      <name val="Times New Roman"/>
      <family val="1"/>
    </font>
    <font>
      <u/>
      <sz val="12"/>
      <color indexed="8"/>
      <name val="Times New Roman"/>
      <family val="1"/>
    </font>
    <font>
      <i/>
      <sz val="11"/>
      <name val="Times New Roman"/>
      <family val="1"/>
    </font>
    <font>
      <sz val="11"/>
      <name val="Wingdings"/>
      <charset val="2"/>
    </font>
    <font>
      <sz val="11"/>
      <name val="Times New Roman"/>
      <family val="1"/>
    </font>
    <font>
      <vertAlign val="superscript"/>
      <sz val="12"/>
      <color indexed="8"/>
      <name val="Times New Roman"/>
      <family val="1"/>
    </font>
    <font>
      <b/>
      <sz val="12"/>
      <name val="Times New Roman"/>
      <family val="1"/>
    </font>
    <font>
      <sz val="12"/>
      <name val="Times New Roman"/>
      <family val="1"/>
    </font>
    <font>
      <b/>
      <sz val="11"/>
      <name val="Times New Roman"/>
      <family val="1"/>
    </font>
    <font>
      <sz val="14"/>
      <name val="Times New Roman"/>
      <family val="1"/>
    </font>
    <font>
      <sz val="10"/>
      <name val="Times New Roman"/>
      <family val="1"/>
    </font>
    <font>
      <sz val="9.5"/>
      <name val="Times New Roman"/>
      <family val="1"/>
    </font>
    <font>
      <b/>
      <i/>
      <sz val="12"/>
      <color indexed="8"/>
      <name val="Times New Roman"/>
      <family val="1"/>
    </font>
    <font>
      <b/>
      <u/>
      <sz val="11"/>
      <color indexed="8"/>
      <name val="細明體"/>
      <family val="3"/>
      <charset val="136"/>
    </font>
    <font>
      <b/>
      <sz val="12"/>
      <color indexed="8"/>
      <name val="細明體"/>
      <family val="3"/>
      <charset val="136"/>
    </font>
    <font>
      <u/>
      <sz val="12"/>
      <color indexed="8"/>
      <name val="細明體"/>
      <family val="3"/>
      <charset val="136"/>
    </font>
    <font>
      <sz val="10"/>
      <name val="細明體"/>
      <family val="3"/>
      <charset val="136"/>
    </font>
    <font>
      <b/>
      <sz val="12"/>
      <name val="細明體"/>
      <family val="3"/>
      <charset val="136"/>
    </font>
    <font>
      <sz val="12"/>
      <color theme="1"/>
      <name val="Calibri"/>
      <family val="1"/>
      <charset val="136"/>
      <scheme val="minor"/>
    </font>
    <font>
      <u/>
      <sz val="12"/>
      <color theme="10"/>
      <name val="Calibri"/>
      <family val="1"/>
      <charset val="136"/>
      <scheme val="minor"/>
    </font>
    <font>
      <sz val="10"/>
      <color theme="1"/>
      <name val="Times New Roman"/>
      <family val="1"/>
    </font>
    <font>
      <sz val="11"/>
      <color theme="1"/>
      <name val="Times New Roman"/>
      <family val="1"/>
    </font>
    <font>
      <sz val="12"/>
      <color theme="1"/>
      <name val="Times New Roman"/>
      <family val="1"/>
    </font>
    <font>
      <b/>
      <u/>
      <sz val="11"/>
      <color theme="1"/>
      <name val="Times New Roman"/>
      <family val="1"/>
    </font>
    <font>
      <sz val="12"/>
      <name val="Calibri"/>
      <family val="1"/>
      <charset val="136"/>
      <scheme val="minor"/>
    </font>
    <font>
      <sz val="9"/>
      <color theme="1"/>
      <name val="Times New Roman"/>
      <family val="1"/>
    </font>
    <font>
      <b/>
      <sz val="11"/>
      <color theme="1"/>
      <name val="Times New Roman"/>
      <family val="1"/>
    </font>
    <font>
      <b/>
      <sz val="12"/>
      <color theme="1"/>
      <name val="Times New Roman"/>
      <family val="1"/>
    </font>
    <font>
      <b/>
      <u/>
      <sz val="12"/>
      <color theme="1"/>
      <name val="Times New Roman"/>
      <family val="1"/>
    </font>
    <font>
      <u/>
      <sz val="12"/>
      <color theme="1"/>
      <name val="Times New Roman"/>
      <family val="1"/>
    </font>
    <font>
      <b/>
      <sz val="10"/>
      <color theme="1"/>
      <name val="Times New Roman"/>
      <family val="1"/>
    </font>
    <font>
      <u/>
      <sz val="11"/>
      <color theme="1"/>
      <name val="Times New Roman"/>
      <family val="1"/>
    </font>
    <font>
      <sz val="12"/>
      <color theme="1"/>
      <name val="細明體"/>
      <family val="3"/>
      <charset val="136"/>
    </font>
    <font>
      <b/>
      <sz val="12"/>
      <color theme="1"/>
      <name val="細明體"/>
      <family val="3"/>
      <charset val="136"/>
    </font>
    <font>
      <b/>
      <sz val="11"/>
      <color rgb="FFFF0000"/>
      <name val="Times New Roman"/>
      <family val="1"/>
    </font>
    <font>
      <sz val="12"/>
      <color rgb="FFFF0000"/>
      <name val="Times New Roman"/>
      <family val="1"/>
    </font>
    <font>
      <u/>
      <sz val="12"/>
      <color rgb="FFFF0000"/>
      <name val="Times New Roman"/>
      <family val="1"/>
    </font>
    <font>
      <b/>
      <sz val="12"/>
      <color rgb="FFFF0000"/>
      <name val="Times New Roman"/>
      <family val="1"/>
    </font>
    <font>
      <u/>
      <sz val="12"/>
      <color theme="10"/>
      <name val="Times New Roman"/>
      <family val="1"/>
    </font>
    <font>
      <u/>
      <sz val="12"/>
      <color rgb="FF0000FF"/>
      <name val="Times New Roman"/>
      <family val="1"/>
    </font>
    <font>
      <sz val="12"/>
      <color theme="1"/>
      <name val="新細明體"/>
      <family val="1"/>
      <charset val="136"/>
    </font>
    <font>
      <sz val="12"/>
      <color theme="1"/>
      <name val="細明體"/>
      <family val="1"/>
      <charset val="136"/>
    </font>
    <font>
      <b/>
      <sz val="11"/>
      <name val="新細明體"/>
      <family val="1"/>
      <charset val="136"/>
    </font>
    <font>
      <b/>
      <sz val="11"/>
      <name val="Times New Roman"/>
      <family val="1"/>
      <charset val="136"/>
    </font>
    <font>
      <sz val="11"/>
      <name val="新細明體"/>
      <family val="1"/>
      <charset val="136"/>
    </font>
    <font>
      <sz val="11"/>
      <name val="Times New Roman"/>
      <family val="1"/>
      <charset val="136"/>
    </font>
    <font>
      <sz val="12"/>
      <color theme="1"/>
      <name val="Times New Roman"/>
      <family val="1"/>
      <charset val="136"/>
    </font>
    <font>
      <sz val="11"/>
      <name val="細明體"/>
      <family val="1"/>
      <charset val="136"/>
    </font>
    <font>
      <b/>
      <u/>
      <sz val="11"/>
      <name val="新細明體"/>
      <family val="1"/>
      <charset val="136"/>
    </font>
    <font>
      <sz val="10"/>
      <name val="新細明體"/>
      <family val="1"/>
      <charset val="136"/>
    </font>
    <font>
      <i/>
      <sz val="10"/>
      <name val="新細明體"/>
      <family val="1"/>
      <charset val="136"/>
    </font>
    <font>
      <i/>
      <sz val="10"/>
      <name val="Times New Roman"/>
      <family val="1"/>
    </font>
    <font>
      <i/>
      <sz val="10"/>
      <name val="微軟正黑體"/>
      <family val="1"/>
      <charset val="136"/>
    </font>
    <font>
      <i/>
      <sz val="11"/>
      <name val="細明體"/>
      <family val="3"/>
      <charset val="136"/>
    </font>
    <font>
      <b/>
      <u/>
      <sz val="12"/>
      <name val="Times New Roman"/>
      <family val="1"/>
    </font>
    <font>
      <b/>
      <u/>
      <sz val="12"/>
      <name val="Times New Roman"/>
      <family val="1"/>
      <charset val="136"/>
    </font>
    <font>
      <b/>
      <u/>
      <sz val="12"/>
      <name val="新細明體"/>
      <family val="1"/>
      <charset val="136"/>
    </font>
    <font>
      <b/>
      <sz val="12"/>
      <name val="Times New Roman"/>
      <family val="1"/>
      <charset val="136"/>
    </font>
    <font>
      <b/>
      <sz val="12"/>
      <name val="新細明體"/>
      <family val="1"/>
      <charset val="136"/>
    </font>
    <font>
      <sz val="12"/>
      <name val="Wingdings"/>
      <charset val="2"/>
    </font>
    <font>
      <sz val="12"/>
      <name val="細明體"/>
      <family val="3"/>
      <charset val="136"/>
    </font>
    <font>
      <sz val="12"/>
      <name val="細明體"/>
      <family val="1"/>
      <charset val="136"/>
    </font>
    <font>
      <u/>
      <sz val="12"/>
      <name val="細明體"/>
      <family val="3"/>
      <charset val="136"/>
    </font>
    <font>
      <b/>
      <u/>
      <sz val="11"/>
      <name val="Times New Roman"/>
      <family val="1"/>
    </font>
    <font>
      <i/>
      <sz val="10"/>
      <name val="細明體"/>
      <family val="3"/>
      <charset val="136"/>
    </font>
    <font>
      <b/>
      <sz val="10"/>
      <name val="Times New Roman"/>
      <family val="1"/>
    </font>
    <font>
      <b/>
      <u/>
      <sz val="10"/>
      <name val="Times New Roman"/>
      <family val="1"/>
    </font>
    <font>
      <u/>
      <sz val="12"/>
      <name val="Times New Roman"/>
      <family val="1"/>
    </font>
    <font>
      <b/>
      <u/>
      <sz val="10"/>
      <name val="新細明體"/>
      <family val="1"/>
      <charset val="136"/>
    </font>
    <font>
      <b/>
      <sz val="11"/>
      <name val="細明體"/>
      <family val="3"/>
      <charset val="136"/>
    </font>
    <font>
      <sz val="9"/>
      <name val="Times New Roman"/>
      <family val="1"/>
    </font>
    <font>
      <i/>
      <sz val="12"/>
      <name val="Times New Roman"/>
      <family val="1"/>
    </font>
    <font>
      <i/>
      <sz val="12"/>
      <name val="細明體"/>
      <family val="3"/>
      <charset val="136"/>
    </font>
    <font>
      <sz val="7"/>
      <name val="Times New Roman"/>
      <family val="1"/>
    </font>
    <font>
      <sz val="12"/>
      <name val="Times New Roman"/>
      <family val="1"/>
      <charset val="136"/>
    </font>
    <font>
      <sz val="10"/>
      <name val="Times New Roman"/>
      <family val="1"/>
      <charset val="136"/>
    </font>
    <font>
      <i/>
      <sz val="10"/>
      <name val="細明體"/>
      <family val="1"/>
      <charset val="136"/>
    </font>
    <font>
      <sz val="10"/>
      <name val="Times New Roman"/>
      <family val="3"/>
      <charset val="136"/>
    </font>
    <font>
      <u/>
      <sz val="10"/>
      <name val="細明體"/>
      <family val="3"/>
      <charset val="136"/>
    </font>
    <font>
      <sz val="11"/>
      <name val="Times New Roman"/>
      <family val="3"/>
      <charset val="136"/>
    </font>
    <font>
      <u/>
      <sz val="11"/>
      <name val="細明體"/>
      <family val="3"/>
      <charset val="136"/>
    </font>
    <font>
      <sz val="7"/>
      <color indexed="8"/>
      <name val="Times New Roman"/>
      <family val="1"/>
    </font>
    <font>
      <sz val="11"/>
      <color theme="1"/>
      <name val="細明體"/>
      <family val="3"/>
      <charset val="136"/>
    </font>
    <font>
      <sz val="11"/>
      <color theme="1"/>
      <name val="細明體"/>
      <family val="1"/>
      <charset val="136"/>
    </font>
    <font>
      <sz val="11"/>
      <color theme="1"/>
      <name val="新細明體"/>
      <family val="1"/>
      <charset val="136"/>
    </font>
    <font>
      <sz val="11"/>
      <color theme="1"/>
      <name val="Times New Roman"/>
      <family val="1"/>
      <charset val="136"/>
    </font>
    <font>
      <b/>
      <u/>
      <sz val="11"/>
      <color theme="1"/>
      <name val="細明體"/>
      <family val="3"/>
      <charset val="136"/>
    </font>
    <font>
      <u/>
      <sz val="11"/>
      <color theme="1"/>
      <name val="細明體"/>
      <family val="1"/>
      <charset val="136"/>
    </font>
    <font>
      <b/>
      <sz val="12"/>
      <color indexed="8"/>
      <name val="Times New Roman"/>
      <family val="3"/>
      <charset val="136"/>
    </font>
    <font>
      <sz val="9"/>
      <name val="Calibri"/>
      <family val="1"/>
      <charset val="136"/>
      <scheme val="minor"/>
    </font>
    <font>
      <sz val="11"/>
      <color indexed="8"/>
      <name val="細明體"/>
      <family val="3"/>
      <charset val="136"/>
    </font>
    <font>
      <i/>
      <sz val="11"/>
      <color indexed="8"/>
      <name val="Times New Roman"/>
      <family val="1"/>
    </font>
    <font>
      <i/>
      <sz val="11"/>
      <color indexed="8"/>
      <name val="細明體"/>
      <family val="3"/>
      <charset val="136"/>
    </font>
    <font>
      <sz val="11"/>
      <color indexed="8"/>
      <name val="Times New Roman"/>
      <family val="1"/>
    </font>
  </fonts>
  <fills count="11">
    <fill>
      <patternFill patternType="none"/>
    </fill>
    <fill>
      <patternFill patternType="gray125"/>
    </fill>
    <fill>
      <patternFill patternType="solid">
        <fgColor theme="5"/>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tint="-0.24994659260841701"/>
        <bgColor indexed="64"/>
      </patternFill>
    </fill>
    <fill>
      <patternFill patternType="solid">
        <fgColor theme="2" tint="-0.499984740745262"/>
        <bgColor indexed="64"/>
      </patternFill>
    </fill>
    <fill>
      <patternFill patternType="solid">
        <fgColor theme="0" tint="-0.34998626667073579"/>
        <bgColor indexed="64"/>
      </patternFill>
    </fill>
    <fill>
      <patternFill patternType="solid">
        <fgColor rgb="FFBFBFBF"/>
        <bgColor indexed="64"/>
      </patternFill>
    </fill>
  </fills>
  <borders count="55">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style="thin">
        <color indexed="64"/>
      </top>
      <bottom style="double">
        <color indexed="64"/>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double">
        <color indexed="64"/>
      </left>
      <right/>
      <top style="thin">
        <color indexed="64"/>
      </top>
      <bottom/>
      <diagonal/>
    </border>
    <border>
      <left/>
      <right style="double">
        <color indexed="64"/>
      </right>
      <top style="thin">
        <color indexed="64"/>
      </top>
      <bottom/>
      <diagonal/>
    </border>
    <border>
      <left/>
      <right style="double">
        <color indexed="64"/>
      </right>
      <top/>
      <bottom style="thin">
        <color indexed="64"/>
      </bottom>
      <diagonal/>
    </border>
    <border>
      <left style="double">
        <color indexed="64"/>
      </left>
      <right/>
      <top/>
      <bottom/>
      <diagonal/>
    </border>
    <border>
      <left style="thin">
        <color indexed="64"/>
      </left>
      <right style="thin">
        <color indexed="64"/>
      </right>
      <top style="double">
        <color indexed="64"/>
      </top>
      <bottom/>
      <diagonal/>
    </border>
    <border>
      <left style="double">
        <color indexed="64"/>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right/>
      <top style="double">
        <color indexed="64"/>
      </top>
      <bottom/>
      <diagonal/>
    </border>
    <border>
      <left style="double">
        <color indexed="64"/>
      </left>
      <right style="thin">
        <color indexed="64"/>
      </right>
      <top style="double">
        <color indexed="64"/>
      </top>
      <bottom style="thin">
        <color indexed="64"/>
      </bottom>
      <diagonal/>
    </border>
    <border>
      <left style="double">
        <color indexed="64"/>
      </left>
      <right/>
      <top style="double">
        <color indexed="64"/>
      </top>
      <bottom/>
      <diagonal/>
    </border>
    <border>
      <left/>
      <right style="thin">
        <color indexed="64"/>
      </right>
      <top style="double">
        <color indexed="64"/>
      </top>
      <bottom/>
      <diagonal/>
    </border>
  </borders>
  <cellStyleXfs count="4">
    <xf numFmtId="0" fontId="0" fillId="0" borderId="0">
      <alignment vertical="center"/>
    </xf>
    <xf numFmtId="0" fontId="8" fillId="0" borderId="0">
      <alignment vertical="center"/>
    </xf>
    <xf numFmtId="164" fontId="33" fillId="0" borderId="0" applyFont="0" applyFill="0" applyBorder="0" applyAlignment="0" applyProtection="0">
      <alignment vertical="center"/>
    </xf>
    <xf numFmtId="0" fontId="34" fillId="0" borderId="0" applyNumberFormat="0" applyFill="0" applyBorder="0" applyAlignment="0" applyProtection="0">
      <alignment vertical="center"/>
    </xf>
  </cellStyleXfs>
  <cellXfs count="956">
    <xf numFmtId="0" fontId="0" fillId="0" borderId="0" xfId="0">
      <alignment vertical="center"/>
    </xf>
    <xf numFmtId="49" fontId="0" fillId="0" borderId="0" xfId="0" applyNumberFormat="1">
      <alignment vertical="center"/>
    </xf>
    <xf numFmtId="0" fontId="0" fillId="0" borderId="0" xfId="0" applyNumberFormat="1">
      <alignment vertical="center"/>
    </xf>
    <xf numFmtId="0" fontId="0" fillId="2" borderId="0" xfId="0" applyFill="1">
      <alignment vertical="center"/>
    </xf>
    <xf numFmtId="0" fontId="37" fillId="0" borderId="0" xfId="0" applyFont="1" applyProtection="1">
      <alignment vertical="center"/>
    </xf>
    <xf numFmtId="0" fontId="37" fillId="0" borderId="0" xfId="0" applyFont="1" applyAlignment="1" applyProtection="1">
      <alignment vertical="top"/>
    </xf>
    <xf numFmtId="0" fontId="36" fillId="0" borderId="0" xfId="0" applyFont="1" applyBorder="1" applyAlignment="1" applyProtection="1">
      <alignment horizontal="left" vertical="center"/>
    </xf>
    <xf numFmtId="0" fontId="35" fillId="0" borderId="0" xfId="0" applyFont="1" applyProtection="1">
      <alignment vertical="center"/>
    </xf>
    <xf numFmtId="0" fontId="37" fillId="0" borderId="0" xfId="0" applyFont="1" applyBorder="1" applyAlignment="1" applyProtection="1">
      <alignment vertical="center"/>
    </xf>
    <xf numFmtId="0" fontId="37" fillId="0" borderId="0" xfId="0" applyFont="1" applyAlignment="1" applyProtection="1">
      <alignment vertical="center" wrapText="1"/>
    </xf>
    <xf numFmtId="167" fontId="0" fillId="0" borderId="0" xfId="0" applyNumberFormat="1">
      <alignment vertical="center"/>
    </xf>
    <xf numFmtId="0" fontId="0" fillId="4" borderId="0" xfId="0" applyFill="1">
      <alignment vertical="center"/>
    </xf>
    <xf numFmtId="0" fontId="0" fillId="5" borderId="0" xfId="0" applyFill="1">
      <alignment vertical="center"/>
    </xf>
    <xf numFmtId="40" fontId="0" fillId="0" borderId="0" xfId="0" quotePrefix="1" applyNumberFormat="1">
      <alignment vertical="center"/>
    </xf>
    <xf numFmtId="40" fontId="0" fillId="0" borderId="0" xfId="0" applyNumberFormat="1">
      <alignment vertical="center"/>
    </xf>
    <xf numFmtId="0" fontId="39" fillId="2" borderId="0" xfId="0" applyFont="1" applyFill="1">
      <alignment vertical="center"/>
    </xf>
    <xf numFmtId="0" fontId="39" fillId="2" borderId="0" xfId="0" applyFont="1" applyFill="1">
      <alignment vertical="center"/>
    </xf>
    <xf numFmtId="0" fontId="0" fillId="6" borderId="0" xfId="0" applyFill="1">
      <alignment vertical="center"/>
    </xf>
    <xf numFmtId="39" fontId="0" fillId="0" borderId="0" xfId="0" quotePrefix="1" applyNumberFormat="1">
      <alignment vertical="center"/>
    </xf>
    <xf numFmtId="39" fontId="0" fillId="6" borderId="0" xfId="0" quotePrefix="1" applyNumberFormat="1" applyFill="1">
      <alignment vertical="center"/>
    </xf>
    <xf numFmtId="39" fontId="0" fillId="0" borderId="0" xfId="0" applyNumberFormat="1">
      <alignment vertical="center"/>
    </xf>
    <xf numFmtId="0" fontId="35" fillId="0" borderId="0" xfId="0" applyFont="1" applyAlignment="1" applyProtection="1">
      <alignment horizontal="justify" vertical="center"/>
    </xf>
    <xf numFmtId="0" fontId="36" fillId="0" borderId="0" xfId="0" applyFont="1" applyBorder="1" applyAlignment="1" applyProtection="1">
      <alignment vertical="center"/>
    </xf>
    <xf numFmtId="0" fontId="37" fillId="0" borderId="0" xfId="0" applyFont="1" applyBorder="1" applyAlignment="1" applyProtection="1">
      <alignment vertical="center"/>
      <protection locked="0"/>
    </xf>
    <xf numFmtId="0" fontId="37" fillId="0" borderId="0" xfId="0" applyFont="1" applyAlignment="1" applyProtection="1">
      <alignment horizontal="right" vertical="center"/>
    </xf>
    <xf numFmtId="0" fontId="37" fillId="0" borderId="0" xfId="0" applyFont="1" applyFill="1" applyProtection="1">
      <alignment vertical="center"/>
    </xf>
    <xf numFmtId="0" fontId="35" fillId="0" borderId="0" xfId="0" applyFont="1" applyBorder="1" applyAlignment="1" applyProtection="1">
      <alignment horizontal="left" vertical="center" wrapText="1"/>
    </xf>
    <xf numFmtId="0" fontId="36" fillId="0" borderId="0" xfId="0" applyFont="1" applyAlignment="1" applyProtection="1">
      <alignment horizontal="justify" vertical="center"/>
    </xf>
    <xf numFmtId="0" fontId="41" fillId="0" borderId="0" xfId="0" applyFont="1" applyAlignment="1" applyProtection="1">
      <alignment horizontal="center" vertical="center"/>
    </xf>
    <xf numFmtId="0" fontId="36" fillId="0" borderId="0" xfId="0" applyFont="1" applyBorder="1" applyAlignment="1">
      <alignment horizontal="center" vertical="center" wrapText="1"/>
    </xf>
    <xf numFmtId="0" fontId="37" fillId="0" borderId="0" xfId="0" applyFont="1">
      <alignment vertical="center"/>
    </xf>
    <xf numFmtId="0" fontId="43" fillId="0" borderId="0" xfId="0" applyFont="1" applyAlignment="1">
      <alignment horizontal="right" vertical="center"/>
    </xf>
    <xf numFmtId="0" fontId="44" fillId="0" borderId="0" xfId="0" applyFont="1">
      <alignment vertical="center"/>
    </xf>
    <xf numFmtId="0" fontId="36" fillId="0" borderId="0" xfId="0" applyFont="1">
      <alignment vertical="center"/>
    </xf>
    <xf numFmtId="0" fontId="37" fillId="0" borderId="0" xfId="0" applyFont="1" applyBorder="1" applyAlignment="1">
      <alignment horizontal="center" vertical="center" wrapText="1"/>
    </xf>
    <xf numFmtId="0" fontId="37" fillId="0" borderId="0" xfId="0" applyFont="1" applyAlignment="1">
      <alignment horizontal="left" vertical="center" wrapText="1"/>
    </xf>
    <xf numFmtId="0" fontId="22" fillId="0" borderId="0" xfId="1" applyFont="1" applyProtection="1">
      <alignment vertical="center"/>
    </xf>
    <xf numFmtId="0" fontId="21" fillId="0" borderId="0" xfId="1" applyFont="1" applyBorder="1" applyAlignment="1" applyProtection="1">
      <alignment horizontal="justify" vertical="top" wrapText="1"/>
    </xf>
    <xf numFmtId="0" fontId="19" fillId="0" borderId="7" xfId="1" applyFont="1" applyBorder="1" applyAlignment="1" applyProtection="1">
      <alignment horizontal="justify" wrapText="1"/>
    </xf>
    <xf numFmtId="0" fontId="24" fillId="0" borderId="7" xfId="1" applyFont="1" applyBorder="1" applyAlignment="1" applyProtection="1">
      <alignment horizontal="center" vertical="top" wrapText="1"/>
    </xf>
    <xf numFmtId="0" fontId="22" fillId="0" borderId="0" xfId="1" applyFont="1" applyProtection="1">
      <alignment vertical="center"/>
      <protection locked="0"/>
    </xf>
    <xf numFmtId="0" fontId="19" fillId="0" borderId="6" xfId="1" applyFont="1" applyBorder="1" applyAlignment="1" applyProtection="1">
      <alignment wrapText="1"/>
    </xf>
    <xf numFmtId="0" fontId="19" fillId="0" borderId="5" xfId="1" applyFont="1" applyBorder="1" applyAlignment="1" applyProtection="1">
      <alignment vertical="center" wrapText="1"/>
    </xf>
    <xf numFmtId="0" fontId="19" fillId="0" borderId="6" xfId="1" applyFont="1" applyBorder="1" applyAlignment="1" applyProtection="1">
      <alignment vertical="center" wrapText="1"/>
    </xf>
    <xf numFmtId="0" fontId="19" fillId="0" borderId="6" xfId="1" applyFont="1" applyBorder="1" applyAlignment="1" applyProtection="1">
      <alignment horizontal="right" vertical="center" wrapText="1"/>
    </xf>
    <xf numFmtId="0" fontId="19" fillId="0" borderId="18" xfId="1" applyFont="1" applyBorder="1" applyAlignment="1" applyProtection="1">
      <alignment wrapText="1"/>
    </xf>
    <xf numFmtId="0" fontId="19" fillId="0" borderId="0" xfId="1" applyFont="1" applyProtection="1">
      <alignment vertical="center"/>
    </xf>
    <xf numFmtId="0" fontId="19" fillId="0" borderId="0" xfId="1" applyFont="1" applyBorder="1" applyAlignment="1" applyProtection="1">
      <alignment horizontal="right"/>
    </xf>
    <xf numFmtId="0" fontId="19" fillId="0" borderId="7" xfId="1" applyFont="1" applyBorder="1" applyAlignment="1" applyProtection="1"/>
    <xf numFmtId="0" fontId="19" fillId="0" borderId="0" xfId="1" applyFont="1" applyBorder="1" applyAlignment="1" applyProtection="1"/>
    <xf numFmtId="0" fontId="19" fillId="0" borderId="16" xfId="1" applyFont="1" applyBorder="1" applyAlignment="1" applyProtection="1"/>
    <xf numFmtId="0" fontId="19" fillId="0" borderId="0" xfId="1" applyFont="1" applyBorder="1" applyProtection="1">
      <alignment vertical="center"/>
    </xf>
    <xf numFmtId="0" fontId="19" fillId="0" borderId="6" xfId="1" applyFont="1" applyFill="1" applyBorder="1" applyAlignment="1" applyProtection="1">
      <alignment horizontal="left" wrapText="1"/>
    </xf>
    <xf numFmtId="0" fontId="19" fillId="0" borderId="6" xfId="1" applyFont="1" applyFill="1" applyBorder="1" applyAlignment="1" applyProtection="1">
      <alignment horizontal="center" wrapText="1"/>
    </xf>
    <xf numFmtId="0" fontId="22" fillId="0" borderId="6" xfId="1" applyFont="1" applyFill="1" applyBorder="1" applyAlignment="1" applyProtection="1">
      <alignment horizontal="center" wrapText="1"/>
    </xf>
    <xf numFmtId="0" fontId="19" fillId="0" borderId="18" xfId="1" applyFont="1" applyFill="1" applyBorder="1" applyAlignment="1" applyProtection="1"/>
    <xf numFmtId="0" fontId="22" fillId="0" borderId="0" xfId="1" applyFont="1" applyFill="1" applyBorder="1" applyAlignment="1" applyProtection="1"/>
    <xf numFmtId="0" fontId="22" fillId="0" borderId="0" xfId="1" applyFont="1" applyFill="1" applyAlignment="1" applyProtection="1"/>
    <xf numFmtId="0" fontId="22" fillId="0" borderId="0" xfId="1" applyFont="1" applyAlignment="1" applyProtection="1">
      <alignment vertical="top"/>
    </xf>
    <xf numFmtId="0" fontId="19" fillId="0" borderId="14" xfId="1" applyFont="1" applyBorder="1" applyAlignment="1" applyProtection="1">
      <alignment horizontal="center" vertical="center" wrapText="1"/>
    </xf>
    <xf numFmtId="0" fontId="19" fillId="0" borderId="0" xfId="1" applyFont="1" applyBorder="1" applyAlignment="1" applyProtection="1">
      <alignment horizontal="center" vertical="center" wrapText="1"/>
    </xf>
    <xf numFmtId="0" fontId="19" fillId="0" borderId="17" xfId="1" applyFont="1" applyBorder="1" applyAlignment="1" applyProtection="1">
      <alignment horizontal="center" vertical="center" wrapText="1"/>
    </xf>
    <xf numFmtId="0" fontId="24" fillId="0" borderId="14" xfId="1" applyFont="1" applyBorder="1" applyAlignment="1" applyProtection="1">
      <alignment horizontal="center" vertical="top" wrapText="1"/>
    </xf>
    <xf numFmtId="0" fontId="24" fillId="0" borderId="0" xfId="1" applyFont="1" applyBorder="1" applyAlignment="1" applyProtection="1">
      <alignment horizontal="center" vertical="top" wrapText="1"/>
    </xf>
    <xf numFmtId="0" fontId="24" fillId="0" borderId="17" xfId="1" applyFont="1" applyBorder="1" applyAlignment="1" applyProtection="1">
      <alignment horizontal="center" vertical="top" wrapText="1"/>
    </xf>
    <xf numFmtId="0" fontId="26" fillId="0" borderId="0" xfId="1" applyFont="1" applyBorder="1" applyAlignment="1" applyProtection="1">
      <alignment wrapText="1"/>
    </xf>
    <xf numFmtId="0" fontId="26" fillId="0" borderId="6" xfId="1" applyFont="1" applyBorder="1" applyAlignment="1" applyProtection="1">
      <alignment wrapText="1"/>
    </xf>
    <xf numFmtId="0" fontId="22" fillId="0" borderId="6" xfId="1" applyFont="1" applyBorder="1" applyProtection="1">
      <alignment vertical="center"/>
    </xf>
    <xf numFmtId="0" fontId="22" fillId="0" borderId="0" xfId="1" applyFont="1" applyBorder="1" applyProtection="1">
      <alignment vertical="center"/>
    </xf>
    <xf numFmtId="0" fontId="26" fillId="0" borderId="18" xfId="1" applyFont="1" applyBorder="1" applyAlignment="1" applyProtection="1">
      <alignment vertical="top"/>
    </xf>
    <xf numFmtId="0" fontId="26" fillId="0" borderId="6" xfId="1" applyFont="1" applyBorder="1" applyAlignment="1" applyProtection="1">
      <alignment vertical="top"/>
    </xf>
    <xf numFmtId="0" fontId="26" fillId="0" borderId="0" xfId="1" applyFont="1" applyBorder="1" applyAlignment="1" applyProtection="1">
      <alignment horizontal="right"/>
    </xf>
    <xf numFmtId="0" fontId="26" fillId="0" borderId="6" xfId="1" applyFont="1" applyBorder="1" applyAlignment="1" applyProtection="1">
      <alignment horizontal="right"/>
    </xf>
    <xf numFmtId="0" fontId="26" fillId="0" borderId="5" xfId="1" applyFont="1" applyBorder="1" applyProtection="1">
      <alignment vertical="center"/>
    </xf>
    <xf numFmtId="0" fontId="26" fillId="0" borderId="6" xfId="1" applyFont="1" applyBorder="1" applyProtection="1">
      <alignment vertical="center"/>
    </xf>
    <xf numFmtId="0" fontId="26" fillId="0" borderId="18" xfId="1" applyFont="1" applyBorder="1" applyProtection="1">
      <alignment vertical="center"/>
    </xf>
    <xf numFmtId="0" fontId="36" fillId="0" borderId="0" xfId="0" applyFont="1" applyBorder="1" applyProtection="1">
      <alignment vertical="center"/>
    </xf>
    <xf numFmtId="0" fontId="45" fillId="0" borderId="0" xfId="0" applyFont="1" applyBorder="1" applyAlignment="1" applyProtection="1">
      <alignment horizontal="center" vertical="center" wrapText="1"/>
    </xf>
    <xf numFmtId="0" fontId="37" fillId="0" borderId="0" xfId="0" applyFont="1" applyBorder="1" applyProtection="1">
      <alignment vertical="center"/>
    </xf>
    <xf numFmtId="38" fontId="36" fillId="0" borderId="0" xfId="0" applyNumberFormat="1" applyFont="1" applyBorder="1" applyAlignment="1" applyProtection="1">
      <alignment horizontal="center" vertical="center" wrapText="1"/>
      <protection locked="0"/>
    </xf>
    <xf numFmtId="0" fontId="41" fillId="0" borderId="0" xfId="0" applyFont="1" applyAlignment="1" applyProtection="1">
      <alignment horizontal="justify" vertical="center"/>
    </xf>
    <xf numFmtId="0" fontId="37" fillId="0" borderId="0" xfId="0" applyFont="1" applyBorder="1" applyAlignment="1" applyProtection="1">
      <alignment vertical="center" wrapText="1"/>
    </xf>
    <xf numFmtId="0" fontId="37" fillId="0" borderId="0" xfId="0" applyFont="1" applyBorder="1" applyAlignment="1">
      <alignment vertical="center"/>
    </xf>
    <xf numFmtId="0" fontId="38" fillId="0" borderId="0" xfId="0" applyFont="1" applyAlignment="1" applyProtection="1">
      <alignment horizontal="justify" vertical="center"/>
    </xf>
    <xf numFmtId="0" fontId="41" fillId="0" borderId="0" xfId="0" applyFont="1" applyAlignment="1">
      <alignment horizontal="center" vertical="center"/>
    </xf>
    <xf numFmtId="0" fontId="36" fillId="0" borderId="0" xfId="0" applyFont="1" applyBorder="1" applyAlignment="1">
      <alignment vertical="center"/>
    </xf>
    <xf numFmtId="0" fontId="37" fillId="0" borderId="0" xfId="0" applyFont="1" applyAlignment="1">
      <alignment horizontal="right" vertical="center"/>
    </xf>
    <xf numFmtId="0" fontId="36" fillId="0" borderId="15" xfId="0" applyFont="1" applyBorder="1" applyAlignment="1">
      <alignment vertical="center" wrapText="1"/>
    </xf>
    <xf numFmtId="0" fontId="36" fillId="0" borderId="34" xfId="0" applyFont="1" applyBorder="1" applyAlignment="1" applyProtection="1">
      <alignment horizontal="left" vertical="center" wrapText="1"/>
      <protection locked="0"/>
    </xf>
    <xf numFmtId="0" fontId="46" fillId="0" borderId="34" xfId="0" applyFont="1" applyBorder="1" applyAlignment="1">
      <alignment horizontal="center" vertical="center" wrapText="1"/>
    </xf>
    <xf numFmtId="0" fontId="36" fillId="0" borderId="34" xfId="0" applyFont="1" applyBorder="1" applyAlignment="1">
      <alignment horizontal="center" vertical="center" wrapText="1"/>
    </xf>
    <xf numFmtId="0" fontId="36" fillId="0" borderId="16" xfId="0" applyFont="1" applyBorder="1" applyAlignment="1">
      <alignment horizontal="center" vertical="center" wrapText="1"/>
    </xf>
    <xf numFmtId="0" fontId="46" fillId="0" borderId="0" xfId="0" applyFont="1" applyBorder="1" applyAlignment="1">
      <alignment horizontal="center" vertical="center" wrapText="1"/>
    </xf>
    <xf numFmtId="0" fontId="36" fillId="0" borderId="0" xfId="0" applyFont="1" applyBorder="1" applyAlignment="1">
      <alignment vertical="center" wrapText="1"/>
    </xf>
    <xf numFmtId="0" fontId="36" fillId="0" borderId="7" xfId="0" applyFont="1" applyBorder="1" applyAlignment="1">
      <alignment horizontal="justify" vertical="center" wrapText="1"/>
    </xf>
    <xf numFmtId="0" fontId="36" fillId="0" borderId="0" xfId="0" applyFont="1" applyBorder="1" applyAlignment="1">
      <alignment horizontal="justify" vertical="center" wrapText="1"/>
    </xf>
    <xf numFmtId="0" fontId="46" fillId="0" borderId="0" xfId="0" applyFont="1" applyBorder="1" applyAlignment="1" applyProtection="1">
      <alignment horizontal="center" vertical="center" wrapText="1"/>
      <protection locked="0"/>
    </xf>
    <xf numFmtId="0" fontId="36" fillId="0" borderId="0" xfId="0" applyFont="1" applyBorder="1" applyAlignment="1" applyProtection="1">
      <alignment horizontal="center" vertical="center" wrapText="1"/>
      <protection locked="0"/>
    </xf>
    <xf numFmtId="0" fontId="36" fillId="0" borderId="17" xfId="0" applyFont="1" applyBorder="1" applyAlignment="1" applyProtection="1">
      <alignment horizontal="center" vertical="center" wrapText="1"/>
      <protection locked="0"/>
    </xf>
    <xf numFmtId="0" fontId="35" fillId="0" borderId="0" xfId="0" applyFont="1" applyBorder="1" applyAlignment="1">
      <alignment vertical="center" wrapText="1"/>
    </xf>
    <xf numFmtId="0" fontId="37" fillId="0" borderId="0" xfId="0" applyFont="1" applyBorder="1">
      <alignment vertical="center"/>
    </xf>
    <xf numFmtId="0" fontId="41" fillId="0" borderId="0" xfId="0" applyFont="1" applyBorder="1" applyAlignment="1">
      <alignment horizontal="center" vertical="center" wrapText="1"/>
    </xf>
    <xf numFmtId="0" fontId="35" fillId="0" borderId="0" xfId="0" applyFont="1" applyBorder="1" applyAlignment="1">
      <alignment horizontal="center" vertical="top" wrapText="1"/>
    </xf>
    <xf numFmtId="165" fontId="36" fillId="0" borderId="0" xfId="0" applyNumberFormat="1" applyFont="1" applyBorder="1" applyAlignment="1" applyProtection="1">
      <alignment horizontal="center" vertical="center" wrapText="1"/>
      <protection locked="0"/>
    </xf>
    <xf numFmtId="165" fontId="36" fillId="0" borderId="0" xfId="0" applyNumberFormat="1" applyFont="1" applyBorder="1" applyAlignment="1" applyProtection="1">
      <alignment vertical="center" wrapText="1"/>
      <protection locked="0"/>
    </xf>
    <xf numFmtId="0" fontId="37" fillId="0" borderId="0" xfId="0" applyFont="1" applyBorder="1" applyAlignment="1">
      <alignment vertical="center" wrapText="1"/>
    </xf>
    <xf numFmtId="0" fontId="41" fillId="0" borderId="0" xfId="0" applyFont="1" applyAlignment="1" applyProtection="1">
      <alignment vertical="center"/>
    </xf>
    <xf numFmtId="0" fontId="37" fillId="0" borderId="0" xfId="0" applyFont="1" applyAlignment="1">
      <alignment horizontal="center" vertical="center"/>
    </xf>
    <xf numFmtId="0" fontId="43" fillId="0" borderId="0" xfId="0" applyFont="1" applyAlignment="1">
      <alignment horizontal="center" vertical="center"/>
    </xf>
    <xf numFmtId="0" fontId="37" fillId="0" borderId="0" xfId="0" quotePrefix="1" applyFont="1" applyAlignment="1">
      <alignment horizontal="center" vertical="top"/>
    </xf>
    <xf numFmtId="0" fontId="37" fillId="0" borderId="0" xfId="0" applyFont="1" applyAlignment="1">
      <alignment horizontal="center" vertical="top"/>
    </xf>
    <xf numFmtId="0" fontId="36" fillId="0" borderId="0" xfId="0" applyFont="1" applyBorder="1" applyAlignment="1" applyProtection="1">
      <alignment horizontal="left" vertical="center"/>
      <protection locked="0"/>
    </xf>
    <xf numFmtId="0" fontId="36" fillId="0" borderId="0" xfId="0" applyFont="1" applyAlignment="1">
      <alignment horizontal="justify" vertical="center"/>
    </xf>
    <xf numFmtId="0" fontId="37" fillId="0" borderId="0" xfId="0" applyFont="1" applyAlignment="1">
      <alignment vertical="top"/>
    </xf>
    <xf numFmtId="0" fontId="36" fillId="0" borderId="0" xfId="0" applyFont="1" applyAlignment="1" applyProtection="1">
      <alignment horizontal="center" vertical="center"/>
    </xf>
    <xf numFmtId="165" fontId="37" fillId="0" borderId="0" xfId="0" applyNumberFormat="1" applyFont="1" applyBorder="1" applyAlignment="1" applyProtection="1">
      <alignment horizontal="center" vertical="center" wrapText="1"/>
      <protection locked="0"/>
    </xf>
    <xf numFmtId="0" fontId="37" fillId="0" borderId="0" xfId="0" applyFont="1" applyAlignment="1">
      <alignment vertical="center"/>
    </xf>
    <xf numFmtId="0" fontId="40" fillId="0" borderId="0" xfId="0" applyFont="1" applyAlignment="1">
      <alignment vertical="center"/>
    </xf>
    <xf numFmtId="0" fontId="37" fillId="0" borderId="0" xfId="0" applyFont="1" applyBorder="1" applyAlignment="1" applyProtection="1">
      <alignment horizontal="center" vertical="center"/>
    </xf>
    <xf numFmtId="0" fontId="44" fillId="0" borderId="0" xfId="0" applyFont="1" applyBorder="1" applyAlignment="1" applyProtection="1">
      <alignment vertical="center"/>
    </xf>
    <xf numFmtId="0" fontId="44" fillId="0" borderId="0" xfId="0" applyFont="1" applyBorder="1" applyAlignment="1" applyProtection="1">
      <alignment vertical="center"/>
      <protection locked="0"/>
    </xf>
    <xf numFmtId="0" fontId="44" fillId="0" borderId="0" xfId="0" applyFont="1" applyProtection="1">
      <alignment vertical="center"/>
    </xf>
    <xf numFmtId="0" fontId="41" fillId="0" borderId="0" xfId="0" applyFont="1" applyFill="1" applyAlignment="1" applyProtection="1">
      <alignment horizontal="justify" vertical="center"/>
    </xf>
    <xf numFmtId="0" fontId="36" fillId="0" borderId="0" xfId="0" applyFont="1" applyFill="1" applyProtection="1">
      <alignment vertical="center"/>
    </xf>
    <xf numFmtId="0" fontId="37" fillId="0" borderId="0" xfId="0" applyFont="1" applyFill="1" applyBorder="1" applyAlignment="1" applyProtection="1">
      <alignment vertical="center"/>
    </xf>
    <xf numFmtId="0" fontId="41" fillId="0" borderId="0" xfId="0" applyFont="1" applyFill="1" applyBorder="1" applyAlignment="1" applyProtection="1">
      <alignment horizontal="justify" vertical="center"/>
    </xf>
    <xf numFmtId="0" fontId="37" fillId="0" borderId="0" xfId="0" applyFont="1" applyFill="1" applyBorder="1" applyProtection="1">
      <alignment vertical="center"/>
    </xf>
    <xf numFmtId="0" fontId="37" fillId="0" borderId="0" xfId="0" applyFont="1" applyFill="1" applyBorder="1" applyAlignment="1" applyProtection="1">
      <alignment vertical="center" wrapText="1"/>
    </xf>
    <xf numFmtId="0" fontId="37" fillId="0" borderId="0" xfId="0" applyFont="1" applyFill="1" applyBorder="1" applyAlignment="1" applyProtection="1">
      <alignment horizontal="center" vertical="center"/>
    </xf>
    <xf numFmtId="0" fontId="42" fillId="0" borderId="0" xfId="0" applyFont="1" applyBorder="1" applyAlignment="1" applyProtection="1">
      <alignment horizontal="right" wrapText="1"/>
      <protection locked="0"/>
    </xf>
    <xf numFmtId="0" fontId="37" fillId="0" borderId="0" xfId="0" applyFont="1" applyBorder="1" applyAlignment="1">
      <alignment horizontal="center" vertical="center"/>
    </xf>
    <xf numFmtId="0" fontId="42" fillId="0" borderId="0" xfId="0" applyFont="1" applyBorder="1" applyAlignment="1" applyProtection="1">
      <alignment horizontal="right" vertical="center" wrapText="1"/>
    </xf>
    <xf numFmtId="0" fontId="37" fillId="0" borderId="0" xfId="0" applyFont="1" applyBorder="1" applyAlignment="1">
      <alignment horizontal="center" vertical="top"/>
    </xf>
    <xf numFmtId="0" fontId="37" fillId="0" borderId="0" xfId="0" applyFont="1" applyBorder="1" applyAlignment="1">
      <alignment horizontal="left" vertical="top" wrapText="1"/>
    </xf>
    <xf numFmtId="0" fontId="37" fillId="0" borderId="0" xfId="0" applyFont="1" applyAlignment="1" applyProtection="1">
      <alignment horizontal="center" vertical="center"/>
      <protection locked="0"/>
    </xf>
    <xf numFmtId="0" fontId="42" fillId="0" borderId="0" xfId="0" applyFont="1" applyBorder="1" applyAlignment="1" applyProtection="1">
      <alignment horizontal="right" vertical="center" wrapText="1"/>
      <protection locked="0"/>
    </xf>
    <xf numFmtId="0" fontId="26" fillId="0" borderId="0" xfId="1" applyFont="1" applyBorder="1" applyProtection="1">
      <alignment vertical="center"/>
    </xf>
    <xf numFmtId="0" fontId="41" fillId="0" borderId="0" xfId="0" applyFont="1" applyAlignment="1" applyProtection="1">
      <alignment horizontal="justify" vertical="center" wrapText="1"/>
    </xf>
    <xf numFmtId="0" fontId="37" fillId="0" borderId="0" xfId="0" applyFont="1" applyAlignment="1">
      <alignment vertical="center" wrapText="1"/>
    </xf>
    <xf numFmtId="0" fontId="37" fillId="0" borderId="0" xfId="0" quotePrefix="1" applyFont="1" applyAlignment="1">
      <alignment vertical="top" wrapText="1"/>
    </xf>
    <xf numFmtId="0" fontId="37" fillId="0" borderId="0" xfId="0" applyFont="1" applyAlignment="1">
      <alignment horizontal="left" vertical="justify" wrapText="1"/>
    </xf>
    <xf numFmtId="0" fontId="26" fillId="0" borderId="7" xfId="1" applyFont="1" applyBorder="1" applyAlignment="1" applyProtection="1"/>
    <xf numFmtId="0" fontId="22" fillId="0" borderId="6" xfId="1" applyFont="1" applyBorder="1" applyAlignment="1" applyProtection="1"/>
    <xf numFmtId="0" fontId="22" fillId="0" borderId="0" xfId="1" applyFont="1" applyBorder="1" applyAlignment="1" applyProtection="1"/>
    <xf numFmtId="0" fontId="26" fillId="0" borderId="18" xfId="1" applyFont="1" applyBorder="1" applyAlignment="1" applyProtection="1"/>
    <xf numFmtId="0" fontId="22" fillId="0" borderId="0" xfId="1" applyFont="1" applyAlignment="1" applyProtection="1"/>
    <xf numFmtId="0" fontId="37" fillId="0" borderId="0" xfId="0" applyFont="1" applyAlignment="1"/>
    <xf numFmtId="0" fontId="47" fillId="0" borderId="0" xfId="0" applyFont="1" applyBorder="1" applyAlignment="1">
      <alignment horizontal="left" vertical="center"/>
    </xf>
    <xf numFmtId="0" fontId="41" fillId="0" borderId="0" xfId="0" applyFont="1" applyAlignment="1" applyProtection="1">
      <alignment horizontal="center" vertical="center"/>
    </xf>
    <xf numFmtId="0" fontId="36" fillId="0" borderId="0" xfId="0" applyFont="1" applyAlignment="1" applyProtection="1">
      <alignment vertical="center"/>
    </xf>
    <xf numFmtId="0" fontId="37" fillId="0" borderId="0" xfId="0" applyFont="1" applyAlignment="1">
      <alignment vertical="center" wrapText="1"/>
    </xf>
    <xf numFmtId="0" fontId="37" fillId="0" borderId="0" xfId="0" applyFont="1" applyAlignment="1">
      <alignment horizontal="center" vertical="center"/>
    </xf>
    <xf numFmtId="0" fontId="37" fillId="0" borderId="0" xfId="0" applyFont="1" applyAlignment="1">
      <alignment vertical="center"/>
    </xf>
    <xf numFmtId="0" fontId="40" fillId="0" borderId="0" xfId="0" applyFont="1" applyAlignment="1">
      <alignment vertical="center"/>
    </xf>
    <xf numFmtId="0" fontId="37" fillId="0" borderId="0" xfId="0" applyFont="1" applyBorder="1" applyAlignment="1">
      <alignment horizontal="justify" vertical="center"/>
    </xf>
    <xf numFmtId="0" fontId="37" fillId="0" borderId="0" xfId="0" applyFont="1" applyBorder="1" applyAlignment="1">
      <alignment vertical="center"/>
    </xf>
    <xf numFmtId="0" fontId="37" fillId="0" borderId="0" xfId="0" applyFont="1" applyBorder="1" applyAlignment="1" applyProtection="1">
      <alignment vertical="center"/>
    </xf>
    <xf numFmtId="0" fontId="37" fillId="0" borderId="0" xfId="0" applyFont="1" applyBorder="1" applyAlignment="1">
      <alignment horizontal="left" vertical="center"/>
    </xf>
    <xf numFmtId="0" fontId="36" fillId="0" borderId="0" xfId="0" applyFont="1" applyFill="1" applyBorder="1" applyAlignment="1" applyProtection="1">
      <alignment vertical="center"/>
    </xf>
    <xf numFmtId="0" fontId="37" fillId="0" borderId="0" xfId="0" quotePrefix="1" applyFont="1" applyBorder="1" applyAlignment="1">
      <alignment horizontal="right" vertical="center"/>
    </xf>
    <xf numFmtId="0" fontId="37" fillId="0" borderId="0" xfId="0" applyFont="1" applyBorder="1" applyAlignment="1" applyProtection="1">
      <alignment horizontal="center" vertical="center" wrapText="1"/>
    </xf>
    <xf numFmtId="0" fontId="37" fillId="0" borderId="0" xfId="0" quotePrefix="1" applyFont="1" applyBorder="1" applyAlignment="1" applyProtection="1">
      <alignment horizontal="right" vertical="center"/>
    </xf>
    <xf numFmtId="0" fontId="37" fillId="0" borderId="0" xfId="0" applyFont="1" applyBorder="1" applyAlignment="1" applyProtection="1">
      <alignment vertical="center"/>
      <protection locked="0"/>
    </xf>
    <xf numFmtId="0" fontId="37" fillId="0" borderId="0" xfId="0" applyFont="1" applyBorder="1" applyAlignment="1">
      <alignment horizontal="justify" vertical="center"/>
    </xf>
    <xf numFmtId="0" fontId="37" fillId="0" borderId="0" xfId="0" applyFont="1" applyBorder="1" applyAlignment="1">
      <alignment vertical="center"/>
    </xf>
    <xf numFmtId="0" fontId="37" fillId="0" borderId="0" xfId="0" quotePrefix="1" applyFont="1" applyBorder="1" applyAlignment="1">
      <alignment horizontal="right" vertical="top"/>
    </xf>
    <xf numFmtId="0" fontId="35" fillId="0" borderId="0" xfId="0" applyFont="1" applyAlignment="1" applyProtection="1">
      <alignment horizontal="center"/>
      <protection locked="0"/>
    </xf>
    <xf numFmtId="0" fontId="37" fillId="0" borderId="0" xfId="0" applyFont="1" applyAlignment="1" applyProtection="1">
      <alignment horizontal="center"/>
      <protection locked="0"/>
    </xf>
    <xf numFmtId="0" fontId="35" fillId="0" borderId="0" xfId="0" applyFont="1" applyBorder="1" applyAlignment="1">
      <alignment vertical="center" wrapText="1"/>
    </xf>
    <xf numFmtId="0" fontId="37" fillId="0" borderId="0" xfId="0" applyFont="1" applyBorder="1" applyAlignment="1">
      <alignment vertical="center" wrapText="1"/>
    </xf>
    <xf numFmtId="0" fontId="37" fillId="0" borderId="35" xfId="0" applyFont="1" applyBorder="1" applyAlignment="1" applyProtection="1">
      <alignment vertical="center"/>
      <protection locked="0"/>
    </xf>
    <xf numFmtId="0" fontId="26" fillId="0" borderId="0" xfId="1" applyFont="1" applyBorder="1" applyAlignment="1" applyProtection="1">
      <alignment horizontal="right" vertical="center"/>
    </xf>
    <xf numFmtId="0" fontId="47" fillId="0" borderId="0" xfId="0" applyFont="1" applyAlignment="1">
      <alignment vertical="top" wrapText="1"/>
    </xf>
    <xf numFmtId="0" fontId="47" fillId="0" borderId="0" xfId="0" applyFont="1" applyBorder="1" applyAlignment="1">
      <alignment vertical="center"/>
    </xf>
    <xf numFmtId="0" fontId="37" fillId="0" borderId="6" xfId="0" applyFont="1" applyBorder="1" applyAlignment="1" applyProtection="1">
      <alignment horizontal="center" vertical="center"/>
      <protection locked="0"/>
    </xf>
    <xf numFmtId="0" fontId="37" fillId="0" borderId="0" xfId="0" applyFont="1" applyBorder="1" applyAlignment="1">
      <alignment vertical="center"/>
    </xf>
    <xf numFmtId="0" fontId="37" fillId="0" borderId="0" xfId="0" applyFont="1" applyBorder="1" applyAlignment="1">
      <alignment horizontal="justify" vertical="center"/>
    </xf>
    <xf numFmtId="0" fontId="36" fillId="0" borderId="0" xfId="0" applyFont="1" applyAlignment="1" applyProtection="1">
      <alignment horizontal="justify" vertical="center"/>
    </xf>
    <xf numFmtId="165" fontId="41" fillId="0" borderId="0" xfId="0" applyNumberFormat="1" applyFont="1" applyBorder="1" applyAlignment="1" applyProtection="1">
      <alignment horizontal="center" vertical="center" wrapText="1"/>
      <protection locked="0"/>
    </xf>
    <xf numFmtId="0" fontId="37" fillId="0" borderId="0" xfId="0" applyFont="1" applyBorder="1" applyAlignment="1" applyProtection="1">
      <alignment horizontal="left" vertical="center"/>
    </xf>
    <xf numFmtId="0" fontId="56" fillId="0" borderId="0" xfId="0" applyFont="1" applyAlignment="1">
      <alignment vertical="top" wrapText="1"/>
    </xf>
    <xf numFmtId="0" fontId="55" fillId="0" borderId="0" xfId="0" applyFont="1" applyAlignment="1">
      <alignment vertical="top" wrapText="1"/>
    </xf>
    <xf numFmtId="0" fontId="19" fillId="0" borderId="0" xfId="1" applyFont="1" applyBorder="1" applyAlignment="1" applyProtection="1">
      <alignment horizontal="right" wrapText="1"/>
    </xf>
    <xf numFmtId="0" fontId="19" fillId="0" borderId="6" xfId="1" applyFont="1" applyBorder="1" applyAlignment="1" applyProtection="1">
      <alignment horizontal="center" wrapText="1"/>
      <protection locked="0"/>
    </xf>
    <xf numFmtId="0" fontId="19" fillId="0" borderId="7" xfId="1" applyFont="1" applyBorder="1" applyAlignment="1" applyProtection="1">
      <alignment wrapText="1"/>
    </xf>
    <xf numFmtId="0" fontId="19" fillId="0" borderId="0" xfId="1" applyFont="1" applyBorder="1" applyAlignment="1" applyProtection="1">
      <alignment wrapText="1"/>
    </xf>
    <xf numFmtId="0" fontId="19" fillId="0" borderId="7" xfId="1" applyFont="1" applyBorder="1" applyAlignment="1" applyProtection="1">
      <alignment horizontal="justify"/>
    </xf>
    <xf numFmtId="0" fontId="26" fillId="0" borderId="0" xfId="1" applyFont="1" applyBorder="1" applyAlignment="1" applyProtection="1">
      <alignment vertical="center"/>
    </xf>
    <xf numFmtId="0" fontId="19" fillId="0" borderId="3" xfId="1" applyFont="1" applyBorder="1" applyAlignment="1" applyProtection="1">
      <alignment horizontal="center" vertical="center" wrapText="1"/>
    </xf>
    <xf numFmtId="0" fontId="19" fillId="0" borderId="0" xfId="1" applyFont="1" applyBorder="1" applyAlignment="1" applyProtection="1">
      <alignment horizontal="left" wrapText="1"/>
      <protection locked="0"/>
    </xf>
    <xf numFmtId="0" fontId="24" fillId="0" borderId="3" xfId="1" applyFont="1" applyBorder="1" applyAlignment="1" applyProtection="1">
      <alignment horizontal="center" vertical="top" wrapText="1"/>
    </xf>
    <xf numFmtId="0" fontId="19" fillId="0" borderId="10" xfId="0" applyFont="1" applyBorder="1" applyAlignment="1" applyProtection="1">
      <alignment horizontal="left" vertical="center" wrapText="1" indent="1"/>
    </xf>
    <xf numFmtId="0" fontId="19" fillId="0" borderId="10" xfId="0" applyFont="1" applyBorder="1" applyAlignment="1" applyProtection="1">
      <alignment horizontal="left" vertical="center" wrapText="1"/>
    </xf>
    <xf numFmtId="0" fontId="19" fillId="0" borderId="10" xfId="0" applyFont="1" applyBorder="1" applyAlignment="1" applyProtection="1">
      <alignment horizontal="left" vertical="center" wrapText="1" indent="2"/>
    </xf>
    <xf numFmtId="0" fontId="19" fillId="0" borderId="7" xfId="0" applyFont="1" applyBorder="1" applyAlignment="1" applyProtection="1">
      <alignment horizontal="left" vertical="center" wrapText="1" indent="2"/>
    </xf>
    <xf numFmtId="0" fontId="70" fillId="0" borderId="0" xfId="0" applyFont="1" applyAlignment="1">
      <alignment horizontal="right" vertical="center"/>
    </xf>
    <xf numFmtId="0" fontId="22" fillId="0" borderId="0" xfId="0" applyFont="1">
      <alignment vertical="center"/>
    </xf>
    <xf numFmtId="0" fontId="21" fillId="0" borderId="3" xfId="0" applyFont="1" applyBorder="1" applyAlignment="1">
      <alignment horizontal="center" vertical="center" wrapText="1"/>
    </xf>
    <xf numFmtId="0" fontId="21" fillId="0" borderId="0" xfId="0" applyFont="1" applyAlignment="1">
      <alignment horizontal="center" vertical="center"/>
    </xf>
    <xf numFmtId="0" fontId="21" fillId="0" borderId="0" xfId="0" applyFont="1" applyBorder="1" applyAlignment="1">
      <alignment horizontal="center" vertical="center" wrapText="1"/>
    </xf>
    <xf numFmtId="0" fontId="22" fillId="0" borderId="3" xfId="0" applyFont="1" applyBorder="1" applyAlignment="1">
      <alignment horizontal="center" vertical="center" wrapText="1"/>
    </xf>
    <xf numFmtId="0" fontId="74" fillId="0" borderId="3" xfId="0" applyFont="1" applyBorder="1" applyAlignment="1">
      <alignment horizontal="center" vertical="center" wrapText="1"/>
    </xf>
    <xf numFmtId="0" fontId="75" fillId="0" borderId="3" xfId="0" applyFont="1" applyBorder="1" applyAlignment="1">
      <alignment horizontal="center" vertical="center" wrapText="1"/>
    </xf>
    <xf numFmtId="0" fontId="19" fillId="0" borderId="0" xfId="0" applyFont="1">
      <alignment vertical="center"/>
    </xf>
    <xf numFmtId="0" fontId="22" fillId="0" borderId="0" xfId="0" applyFont="1" applyBorder="1" applyAlignment="1">
      <alignment horizontal="justify" vertical="center" wrapText="1"/>
    </xf>
    <xf numFmtId="0" fontId="22" fillId="0" borderId="0" xfId="0" applyFont="1" applyBorder="1" applyAlignment="1">
      <alignment horizontal="center" vertical="center" wrapText="1"/>
    </xf>
    <xf numFmtId="0" fontId="19" fillId="0" borderId="0" xfId="0" applyFont="1" applyFill="1" applyBorder="1" applyAlignment="1">
      <alignment horizontal="left" vertical="center"/>
    </xf>
    <xf numFmtId="0" fontId="22" fillId="0" borderId="0" xfId="0" applyFont="1" applyFill="1" applyBorder="1" applyAlignment="1">
      <alignment horizontal="left" vertical="center"/>
    </xf>
    <xf numFmtId="0" fontId="22" fillId="0" borderId="0" xfId="0" applyFont="1" applyAlignment="1">
      <alignment horizontal="left" vertical="center"/>
    </xf>
    <xf numFmtId="0" fontId="22" fillId="0" borderId="0" xfId="0" applyFont="1" applyBorder="1" applyAlignment="1">
      <alignment horizontal="left" vertical="center" wrapText="1"/>
    </xf>
    <xf numFmtId="0" fontId="22" fillId="0" borderId="0" xfId="0" applyFont="1" applyAlignment="1">
      <alignment horizontal="left" vertical="center" wrapText="1"/>
    </xf>
    <xf numFmtId="0" fontId="22" fillId="0" borderId="5" xfId="0" applyFont="1" applyFill="1" applyBorder="1" applyAlignment="1" applyProtection="1"/>
    <xf numFmtId="0" fontId="78" fillId="0" borderId="0" xfId="0" applyFont="1" applyProtection="1">
      <alignment vertical="center"/>
    </xf>
    <xf numFmtId="0" fontId="22" fillId="0" borderId="0" xfId="0" applyFont="1" applyProtection="1">
      <alignment vertical="center"/>
    </xf>
    <xf numFmtId="0" fontId="22" fillId="0" borderId="0" xfId="0" applyFont="1" applyAlignment="1" applyProtection="1">
      <alignment horizontal="right" vertical="center"/>
    </xf>
    <xf numFmtId="0" fontId="19" fillId="0" borderId="6" xfId="0" applyFont="1" applyBorder="1" applyAlignment="1" applyProtection="1">
      <alignment horizontal="center" vertical="center"/>
    </xf>
    <xf numFmtId="0" fontId="19" fillId="0" borderId="0" xfId="0" applyFont="1" applyBorder="1" applyProtection="1">
      <alignment vertical="center"/>
    </xf>
    <xf numFmtId="0" fontId="25" fillId="0" borderId="1" xfId="0" applyFont="1" applyBorder="1" applyAlignment="1" applyProtection="1">
      <alignment horizontal="center" vertical="center" wrapText="1"/>
    </xf>
    <xf numFmtId="0" fontId="25" fillId="0" borderId="10" xfId="0" applyFont="1" applyBorder="1" applyAlignment="1" applyProtection="1">
      <alignment horizontal="left" vertical="center" wrapText="1"/>
    </xf>
    <xf numFmtId="0" fontId="25" fillId="0" borderId="10" xfId="0" applyFont="1" applyBorder="1" applyAlignment="1" applyProtection="1">
      <alignment horizontal="center" vertical="center" wrapText="1"/>
    </xf>
    <xf numFmtId="0" fontId="25" fillId="0" borderId="16" xfId="0" applyFont="1" applyBorder="1" applyAlignment="1" applyProtection="1">
      <alignment horizontal="center" vertical="center" wrapText="1"/>
    </xf>
    <xf numFmtId="0" fontId="25" fillId="0" borderId="15" xfId="0" applyFont="1" applyBorder="1" applyAlignment="1" applyProtection="1">
      <alignment horizontal="center" vertical="center" wrapText="1"/>
    </xf>
    <xf numFmtId="0" fontId="25" fillId="0" borderId="20" xfId="0" applyFont="1" applyBorder="1" applyAlignment="1" applyProtection="1">
      <alignment horizontal="center" vertical="center" wrapText="1"/>
    </xf>
    <xf numFmtId="0" fontId="25" fillId="0" borderId="4" xfId="0" applyFont="1" applyBorder="1" applyAlignment="1" applyProtection="1">
      <alignment horizontal="center" vertical="center" wrapText="1"/>
    </xf>
    <xf numFmtId="0" fontId="25" fillId="0" borderId="34" xfId="0" applyFont="1" applyBorder="1" applyAlignment="1" applyProtection="1">
      <alignment horizontal="center" vertical="center" wrapText="1"/>
    </xf>
    <xf numFmtId="0" fontId="25" fillId="0" borderId="9" xfId="0" applyFont="1" applyBorder="1" applyAlignment="1" applyProtection="1">
      <alignment horizontal="center" vertical="top" wrapText="1"/>
    </xf>
    <xf numFmtId="0" fontId="25" fillId="0" borderId="18" xfId="0" applyFont="1" applyBorder="1" applyAlignment="1" applyProtection="1">
      <alignment horizontal="center" vertical="top" wrapText="1"/>
    </xf>
    <xf numFmtId="0" fontId="25" fillId="0" borderId="5" xfId="0" applyFont="1" applyBorder="1" applyAlignment="1" applyProtection="1">
      <alignment horizontal="center" vertical="top" wrapText="1"/>
    </xf>
    <xf numFmtId="0" fontId="25" fillId="0" borderId="23" xfId="0" applyFont="1" applyBorder="1" applyAlignment="1" applyProtection="1">
      <alignment horizontal="center" vertical="top" wrapText="1"/>
    </xf>
    <xf numFmtId="0" fontId="25" fillId="0" borderId="8" xfId="0" applyFont="1" applyBorder="1" applyAlignment="1" applyProtection="1">
      <alignment horizontal="center" vertical="top" wrapText="1"/>
    </xf>
    <xf numFmtId="0" fontId="25" fillId="0" borderId="6" xfId="0" applyFont="1" applyBorder="1" applyAlignment="1" applyProtection="1">
      <alignment horizontal="center" vertical="top" wrapText="1"/>
    </xf>
    <xf numFmtId="0" fontId="80" fillId="0" borderId="10" xfId="0" applyFont="1" applyBorder="1" applyAlignment="1" applyProtection="1">
      <alignment horizontal="justify" vertical="center" wrapText="1"/>
    </xf>
    <xf numFmtId="0" fontId="25" fillId="0" borderId="17" xfId="0" applyFont="1" applyBorder="1" applyAlignment="1" applyProtection="1">
      <alignment horizontal="center" vertical="top" wrapText="1"/>
    </xf>
    <xf numFmtId="0" fontId="25" fillId="0" borderId="7" xfId="0" applyFont="1" applyBorder="1" applyAlignment="1" applyProtection="1">
      <alignment horizontal="center" vertical="top" wrapText="1"/>
    </xf>
    <xf numFmtId="0" fontId="25" fillId="3" borderId="22" xfId="0" applyFont="1" applyFill="1" applyBorder="1" applyAlignment="1" applyProtection="1">
      <alignment horizontal="center" vertical="center" wrapText="1"/>
    </xf>
    <xf numFmtId="38" fontId="25" fillId="3" borderId="21" xfId="0" applyNumberFormat="1" applyFont="1" applyFill="1" applyBorder="1" applyAlignment="1" applyProtection="1">
      <alignment horizontal="center" vertical="center" wrapText="1"/>
    </xf>
    <xf numFmtId="38" fontId="25" fillId="3" borderId="22" xfId="0" applyNumberFormat="1" applyFont="1" applyFill="1" applyBorder="1" applyAlignment="1" applyProtection="1">
      <alignment horizontal="center" vertical="center" wrapText="1"/>
    </xf>
    <xf numFmtId="38" fontId="25" fillId="3" borderId="0" xfId="0" applyNumberFormat="1" applyFont="1" applyFill="1" applyBorder="1" applyAlignment="1" applyProtection="1">
      <alignment horizontal="center" vertical="center" wrapText="1"/>
    </xf>
    <xf numFmtId="38" fontId="25" fillId="7" borderId="1" xfId="0" applyNumberFormat="1" applyFont="1" applyFill="1" applyBorder="1" applyAlignment="1" applyProtection="1">
      <alignment wrapText="1"/>
    </xf>
    <xf numFmtId="0" fontId="81" fillId="0" borderId="10" xfId="0" applyFont="1" applyBorder="1" applyAlignment="1" applyProtection="1">
      <alignment horizontal="justify" vertical="center" wrapText="1"/>
    </xf>
    <xf numFmtId="0" fontId="25" fillId="3" borderId="17" xfId="0" applyFont="1" applyFill="1" applyBorder="1" applyAlignment="1" applyProtection="1">
      <alignment horizontal="center" vertical="top" wrapText="1"/>
    </xf>
    <xf numFmtId="0" fontId="25" fillId="3" borderId="7" xfId="0" applyFont="1" applyFill="1" applyBorder="1" applyAlignment="1" applyProtection="1">
      <alignment horizontal="center" vertical="top" wrapText="1"/>
    </xf>
    <xf numFmtId="0" fontId="22" fillId="7" borderId="10" xfId="0" applyFont="1" applyFill="1" applyBorder="1" applyAlignment="1" applyProtection="1">
      <alignment wrapText="1"/>
    </xf>
    <xf numFmtId="0" fontId="25" fillId="0" borderId="9" xfId="0" applyFont="1" applyBorder="1" applyAlignment="1" applyProtection="1">
      <alignment vertical="center" wrapText="1"/>
    </xf>
    <xf numFmtId="38" fontId="25" fillId="0" borderId="18" xfId="0" applyNumberFormat="1" applyFont="1" applyBorder="1" applyAlignment="1" applyProtection="1">
      <alignment horizontal="center" vertical="top" wrapText="1"/>
      <protection locked="0"/>
    </xf>
    <xf numFmtId="38" fontId="25" fillId="0" borderId="5" xfId="0" applyNumberFormat="1" applyFont="1" applyBorder="1" applyAlignment="1" applyProtection="1">
      <alignment horizontal="center" vertical="top" wrapText="1"/>
      <protection locked="0"/>
    </xf>
    <xf numFmtId="38" fontId="25" fillId="0" borderId="23" xfId="0" applyNumberFormat="1" applyFont="1" applyBorder="1" applyAlignment="1" applyProtection="1">
      <alignment horizontal="center" vertical="center" wrapText="1"/>
      <protection locked="0"/>
    </xf>
    <xf numFmtId="38" fontId="25" fillId="0" borderId="8" xfId="0" applyNumberFormat="1" applyFont="1" applyBorder="1" applyAlignment="1" applyProtection="1">
      <alignment horizontal="center" vertical="center" wrapText="1"/>
      <protection locked="0"/>
    </xf>
    <xf numFmtId="38" fontId="25" fillId="0" borderId="6" xfId="0" applyNumberFormat="1" applyFont="1" applyBorder="1" applyAlignment="1" applyProtection="1">
      <alignment horizontal="center" vertical="center" wrapText="1"/>
      <protection locked="0"/>
    </xf>
    <xf numFmtId="168" fontId="25" fillId="0" borderId="9" xfId="0" applyNumberFormat="1" applyFont="1" applyBorder="1" applyAlignment="1" applyProtection="1">
      <alignment horizontal="center" wrapText="1"/>
      <protection locked="0"/>
    </xf>
    <xf numFmtId="0" fontId="25" fillId="0" borderId="3" xfId="0" applyFont="1" applyBorder="1" applyAlignment="1" applyProtection="1">
      <alignment vertical="center" wrapText="1"/>
    </xf>
    <xf numFmtId="38" fontId="25" fillId="0" borderId="19" xfId="0" applyNumberFormat="1" applyFont="1" applyBorder="1" applyAlignment="1" applyProtection="1">
      <alignment horizontal="center" vertical="center" wrapText="1"/>
      <protection locked="0"/>
    </xf>
    <xf numFmtId="38" fontId="25" fillId="0" borderId="2" xfId="0" applyNumberFormat="1" applyFont="1" applyBorder="1" applyAlignment="1" applyProtection="1">
      <alignment horizontal="center" vertical="center" wrapText="1"/>
      <protection locked="0"/>
    </xf>
    <xf numFmtId="38" fontId="25" fillId="0" borderId="13" xfId="0" applyNumberFormat="1" applyFont="1" applyBorder="1" applyAlignment="1" applyProtection="1">
      <alignment horizontal="center" vertical="center" wrapText="1"/>
      <protection locked="0"/>
    </xf>
    <xf numFmtId="38" fontId="25" fillId="0" borderId="14" xfId="0" applyNumberFormat="1" applyFont="1" applyBorder="1" applyAlignment="1" applyProtection="1">
      <alignment horizontal="center" vertical="center" wrapText="1"/>
      <protection locked="0"/>
    </xf>
    <xf numFmtId="38" fontId="25" fillId="0" borderId="35" xfId="0" applyNumberFormat="1" applyFont="1" applyBorder="1" applyAlignment="1" applyProtection="1">
      <alignment horizontal="center" vertical="center" wrapText="1"/>
      <protection locked="0"/>
    </xf>
    <xf numFmtId="168" fontId="25" fillId="0" borderId="3" xfId="0" applyNumberFormat="1" applyFont="1" applyBorder="1" applyAlignment="1" applyProtection="1">
      <alignment horizontal="center" wrapText="1"/>
      <protection locked="0"/>
    </xf>
    <xf numFmtId="0" fontId="25" fillId="0" borderId="1" xfId="0" applyFont="1" applyBorder="1" applyAlignment="1" applyProtection="1">
      <alignment vertical="center" wrapText="1"/>
    </xf>
    <xf numFmtId="38" fontId="25" fillId="0" borderId="16" xfId="0" applyNumberFormat="1" applyFont="1" applyBorder="1" applyAlignment="1" applyProtection="1">
      <alignment horizontal="center" vertical="center" wrapText="1"/>
      <protection locked="0"/>
    </xf>
    <xf numFmtId="38" fontId="25" fillId="0" borderId="15" xfId="0" applyNumberFormat="1" applyFont="1" applyBorder="1" applyAlignment="1" applyProtection="1">
      <alignment horizontal="center" vertical="center" wrapText="1"/>
      <protection locked="0"/>
    </xf>
    <xf numFmtId="38" fontId="25" fillId="0" borderId="20" xfId="0" applyNumberFormat="1" applyFont="1" applyBorder="1" applyAlignment="1" applyProtection="1">
      <alignment horizontal="center" vertical="center" wrapText="1"/>
      <protection locked="0"/>
    </xf>
    <xf numFmtId="38" fontId="25" fillId="0" borderId="4" xfId="0" applyNumberFormat="1" applyFont="1" applyBorder="1" applyAlignment="1" applyProtection="1">
      <alignment horizontal="center" vertical="center" wrapText="1"/>
      <protection locked="0"/>
    </xf>
    <xf numFmtId="38" fontId="25" fillId="0" borderId="34" xfId="0" applyNumberFormat="1" applyFont="1" applyBorder="1" applyAlignment="1" applyProtection="1">
      <alignment horizontal="center" vertical="center" wrapText="1"/>
      <protection locked="0"/>
    </xf>
    <xf numFmtId="0" fontId="81" fillId="0" borderId="1" xfId="0" applyFont="1" applyBorder="1" applyAlignment="1" applyProtection="1">
      <alignment horizontal="justify" vertical="center" wrapText="1"/>
    </xf>
    <xf numFmtId="38" fontId="25" fillId="3" borderId="16" xfId="0" applyNumberFormat="1" applyFont="1" applyFill="1" applyBorder="1" applyAlignment="1" applyProtection="1">
      <alignment horizontal="center" vertical="center" wrapText="1"/>
    </xf>
    <xf numFmtId="38" fontId="25" fillId="3" borderId="15" xfId="0" applyNumberFormat="1" applyFont="1" applyFill="1" applyBorder="1" applyAlignment="1" applyProtection="1">
      <alignment horizontal="center" vertical="center" wrapText="1"/>
    </xf>
    <xf numFmtId="38" fontId="25" fillId="3" borderId="20" xfId="0" applyNumberFormat="1" applyFont="1" applyFill="1" applyBorder="1" applyAlignment="1" applyProtection="1">
      <alignment horizontal="center" vertical="center" wrapText="1"/>
    </xf>
    <xf numFmtId="38" fontId="25" fillId="3" borderId="4" xfId="0" applyNumberFormat="1" applyFont="1" applyFill="1" applyBorder="1" applyAlignment="1" applyProtection="1">
      <alignment horizontal="center" vertical="center" wrapText="1"/>
    </xf>
    <xf numFmtId="38" fontId="25" fillId="3" borderId="34" xfId="0" applyNumberFormat="1" applyFont="1" applyFill="1" applyBorder="1" applyAlignment="1" applyProtection="1">
      <alignment horizontal="center" vertical="center" wrapText="1"/>
    </xf>
    <xf numFmtId="38" fontId="25" fillId="0" borderId="18" xfId="0" applyNumberFormat="1" applyFont="1" applyBorder="1" applyAlignment="1" applyProtection="1">
      <alignment horizontal="center" vertical="center" wrapText="1"/>
      <protection locked="0"/>
    </xf>
    <xf numFmtId="38" fontId="25" fillId="0" borderId="5" xfId="0" applyNumberFormat="1" applyFont="1" applyBorder="1" applyAlignment="1" applyProtection="1">
      <alignment horizontal="center" vertical="center" wrapText="1"/>
      <protection locked="0"/>
    </xf>
    <xf numFmtId="0" fontId="25" fillId="0" borderId="9" xfId="0" applyFont="1" applyBorder="1" applyAlignment="1" applyProtection="1">
      <alignment horizontal="justify" vertical="center" wrapText="1"/>
    </xf>
    <xf numFmtId="38" fontId="25" fillId="0" borderId="24" xfId="0" applyNumberFormat="1" applyFont="1" applyBorder="1" applyAlignment="1" applyProtection="1">
      <alignment horizontal="center" vertical="center" wrapText="1"/>
      <protection locked="0"/>
    </xf>
    <xf numFmtId="38" fontId="25" fillId="0" borderId="25" xfId="0" applyNumberFormat="1" applyFont="1" applyBorder="1" applyAlignment="1" applyProtection="1">
      <alignment horizontal="center" vertical="center" wrapText="1"/>
      <protection locked="0"/>
    </xf>
    <xf numFmtId="38" fontId="25" fillId="0" borderId="36" xfId="0" applyNumberFormat="1" applyFont="1" applyBorder="1" applyAlignment="1" applyProtection="1">
      <alignment horizontal="center" vertical="center" wrapText="1"/>
      <protection locked="0"/>
    </xf>
    <xf numFmtId="168" fontId="25" fillId="0" borderId="29" xfId="0" applyNumberFormat="1" applyFont="1" applyBorder="1" applyAlignment="1" applyProtection="1">
      <alignment horizontal="center" wrapText="1"/>
      <protection locked="0"/>
    </xf>
    <xf numFmtId="0" fontId="19" fillId="0" borderId="0" xfId="0" applyFont="1" applyProtection="1">
      <alignment vertical="center"/>
    </xf>
    <xf numFmtId="0" fontId="19" fillId="0" borderId="0" xfId="0" applyFont="1" applyAlignment="1" applyProtection="1">
      <alignment horizontal="center" vertical="center" wrapText="1"/>
    </xf>
    <xf numFmtId="0" fontId="19" fillId="0" borderId="0" xfId="0" applyFont="1" applyBorder="1" applyAlignment="1" applyProtection="1">
      <alignment horizontal="center" vertical="center" wrapText="1"/>
    </xf>
    <xf numFmtId="0" fontId="19" fillId="0" borderId="23" xfId="0" applyFont="1" applyBorder="1" applyAlignment="1" applyProtection="1">
      <alignment horizontal="right" vertical="center" wrapText="1"/>
    </xf>
    <xf numFmtId="38" fontId="19" fillId="0" borderId="8" xfId="0" applyNumberFormat="1" applyFont="1" applyBorder="1" applyAlignment="1" applyProtection="1">
      <alignment horizontal="center" vertical="center" wrapText="1"/>
    </xf>
    <xf numFmtId="38" fontId="19" fillId="0" borderId="23" xfId="0" applyNumberFormat="1" applyFont="1" applyBorder="1" applyAlignment="1" applyProtection="1">
      <alignment horizontal="center" vertical="center" wrapText="1"/>
    </xf>
    <xf numFmtId="38" fontId="25" fillId="0" borderId="6" xfId="0" applyNumberFormat="1" applyFont="1" applyBorder="1" applyAlignment="1" applyProtection="1">
      <alignment horizontal="center" vertical="center" wrapText="1"/>
    </xf>
    <xf numFmtId="166" fontId="25" fillId="0" borderId="9" xfId="0" applyNumberFormat="1" applyFont="1" applyBorder="1" applyAlignment="1" applyProtection="1">
      <alignment horizontal="center" vertical="center" wrapText="1"/>
    </xf>
    <xf numFmtId="38" fontId="19" fillId="0" borderId="0" xfId="0" applyNumberFormat="1" applyFont="1" applyBorder="1" applyAlignment="1" applyProtection="1">
      <alignment horizontal="center" vertical="center" wrapText="1"/>
    </xf>
    <xf numFmtId="38" fontId="25" fillId="0" borderId="0" xfId="0" applyNumberFormat="1" applyFont="1" applyBorder="1" applyAlignment="1" applyProtection="1">
      <alignment horizontal="center" vertical="center" wrapText="1"/>
    </xf>
    <xf numFmtId="166" fontId="25" fillId="0" borderId="0" xfId="0" applyNumberFormat="1" applyFont="1" applyBorder="1" applyAlignment="1" applyProtection="1">
      <alignment horizontal="center" vertical="center" wrapText="1"/>
    </xf>
    <xf numFmtId="0" fontId="19" fillId="0" borderId="0" xfId="0" applyFont="1" applyBorder="1" applyAlignment="1" applyProtection="1">
      <alignment wrapText="1"/>
    </xf>
    <xf numFmtId="38" fontId="19" fillId="0" borderId="0" xfId="0" applyNumberFormat="1" applyFont="1" applyBorder="1" applyAlignment="1" applyProtection="1">
      <alignment horizontal="center" vertical="center" wrapText="1"/>
      <protection locked="0"/>
    </xf>
    <xf numFmtId="0" fontId="22" fillId="0" borderId="0" xfId="0" applyFont="1" applyAlignment="1" applyProtection="1">
      <alignment vertical="center"/>
    </xf>
    <xf numFmtId="0" fontId="19" fillId="0" borderId="0" xfId="0" applyFont="1" applyBorder="1" applyAlignment="1" applyProtection="1">
      <alignment vertical="center"/>
    </xf>
    <xf numFmtId="0" fontId="25" fillId="0" borderId="11" xfId="0" applyFont="1" applyBorder="1" applyAlignment="1" applyProtection="1">
      <alignment horizontal="center" vertical="center" wrapText="1"/>
    </xf>
    <xf numFmtId="0" fontId="25" fillId="0" borderId="12" xfId="0" applyFont="1" applyBorder="1" applyAlignment="1" applyProtection="1">
      <alignment horizontal="left" vertical="center" wrapText="1"/>
    </xf>
    <xf numFmtId="0" fontId="25" fillId="0" borderId="12" xfId="0" applyFont="1" applyBorder="1" applyAlignment="1" applyProtection="1">
      <alignment horizontal="center" vertical="center" wrapText="1"/>
    </xf>
    <xf numFmtId="0" fontId="25" fillId="0" borderId="22" xfId="0" applyFont="1" applyBorder="1" applyAlignment="1" applyProtection="1">
      <alignment horizontal="center" vertical="center" wrapText="1"/>
    </xf>
    <xf numFmtId="0" fontId="25" fillId="0" borderId="12" xfId="0" applyFont="1" applyBorder="1" applyAlignment="1" applyProtection="1">
      <alignment horizontal="center" vertical="top" wrapText="1"/>
    </xf>
    <xf numFmtId="0" fontId="64" fillId="0" borderId="21" xfId="0" applyFont="1" applyBorder="1" applyAlignment="1" applyProtection="1">
      <alignment horizontal="center" vertical="center" wrapText="1"/>
    </xf>
    <xf numFmtId="0" fontId="64" fillId="0" borderId="22" xfId="0" applyFont="1" applyBorder="1" applyAlignment="1" applyProtection="1">
      <alignment horizontal="center" vertical="center" wrapText="1"/>
    </xf>
    <xf numFmtId="0" fontId="64" fillId="0" borderId="17" xfId="0" applyFont="1" applyBorder="1" applyAlignment="1" applyProtection="1">
      <alignment horizontal="center" vertical="center" wrapText="1"/>
    </xf>
    <xf numFmtId="0" fontId="22" fillId="0" borderId="0" xfId="0" applyFont="1" applyAlignment="1" applyProtection="1">
      <alignment vertical="top"/>
    </xf>
    <xf numFmtId="0" fontId="25" fillId="0" borderId="27" xfId="0" applyFont="1" applyBorder="1" applyAlignment="1" applyProtection="1">
      <alignment horizontal="center" vertical="center" wrapText="1"/>
    </xf>
    <xf numFmtId="0" fontId="25" fillId="0" borderId="23" xfId="0" applyFont="1" applyBorder="1" applyAlignment="1" applyProtection="1">
      <alignment horizontal="center" vertical="center" wrapText="1"/>
    </xf>
    <xf numFmtId="0" fontId="25" fillId="0" borderId="8" xfId="0" applyFont="1" applyBorder="1" applyAlignment="1" applyProtection="1">
      <alignment horizontal="center" vertical="center" wrapText="1"/>
    </xf>
    <xf numFmtId="0" fontId="25" fillId="0" borderId="18" xfId="0" applyFont="1" applyBorder="1" applyAlignment="1" applyProtection="1">
      <alignment horizontal="center" vertical="center" wrapText="1"/>
    </xf>
    <xf numFmtId="0" fontId="25" fillId="0" borderId="9" xfId="0" applyFont="1" applyBorder="1" applyAlignment="1" applyProtection="1">
      <alignment horizontal="center" vertical="center" wrapText="1"/>
    </xf>
    <xf numFmtId="0" fontId="64" fillId="0" borderId="11" xfId="0" applyFont="1" applyBorder="1" applyAlignment="1" applyProtection="1">
      <alignment vertical="center" wrapText="1"/>
    </xf>
    <xf numFmtId="0" fontId="25" fillId="3" borderId="20" xfId="0" applyFont="1" applyFill="1" applyBorder="1" applyAlignment="1" applyProtection="1">
      <alignment horizontal="right" vertical="center" wrapText="1"/>
    </xf>
    <xf numFmtId="0" fontId="25" fillId="3" borderId="4" xfId="0" applyFont="1" applyFill="1" applyBorder="1" applyAlignment="1" applyProtection="1">
      <alignment horizontal="center" vertical="center" wrapText="1"/>
    </xf>
    <xf numFmtId="0" fontId="25" fillId="3" borderId="20" xfId="0" applyFont="1" applyFill="1" applyBorder="1" applyAlignment="1" applyProtection="1">
      <alignment horizontal="center" vertical="center" wrapText="1"/>
    </xf>
    <xf numFmtId="0" fontId="25" fillId="3" borderId="16" xfId="0" applyFont="1" applyFill="1" applyBorder="1" applyAlignment="1" applyProtection="1">
      <alignment horizontal="center" vertical="center" wrapText="1"/>
    </xf>
    <xf numFmtId="0" fontId="25" fillId="7" borderId="1" xfId="0" applyFont="1" applyFill="1" applyBorder="1" applyAlignment="1" applyProtection="1">
      <alignment wrapText="1"/>
    </xf>
    <xf numFmtId="166" fontId="81" fillId="0" borderId="12" xfId="0" applyNumberFormat="1" applyFont="1" applyBorder="1" applyAlignment="1" applyProtection="1">
      <alignment horizontal="left" vertical="center" wrapText="1" indent="1"/>
    </xf>
    <xf numFmtId="166" fontId="25" fillId="3" borderId="7" xfId="0" applyNumberFormat="1" applyFont="1" applyFill="1" applyBorder="1" applyAlignment="1" applyProtection="1">
      <alignment horizontal="center" vertical="center" wrapText="1"/>
    </xf>
    <xf numFmtId="166" fontId="25" fillId="3" borderId="22" xfId="0" applyNumberFormat="1" applyFont="1" applyFill="1" applyBorder="1" applyAlignment="1" applyProtection="1">
      <alignment horizontal="right" vertical="center" wrapText="1"/>
    </xf>
    <xf numFmtId="166" fontId="25" fillId="3" borderId="21" xfId="0" applyNumberFormat="1" applyFont="1" applyFill="1" applyBorder="1" applyAlignment="1" applyProtection="1">
      <alignment horizontal="center" vertical="center" wrapText="1"/>
    </xf>
    <xf numFmtId="166" fontId="25" fillId="3" borderId="22" xfId="0" applyNumberFormat="1" applyFont="1" applyFill="1" applyBorder="1" applyAlignment="1" applyProtection="1">
      <alignment horizontal="center" vertical="center" wrapText="1"/>
    </xf>
    <xf numFmtId="166" fontId="25" fillId="3" borderId="17" xfId="0" applyNumberFormat="1" applyFont="1" applyFill="1" applyBorder="1" applyAlignment="1" applyProtection="1">
      <alignment horizontal="center" vertical="center" wrapText="1"/>
    </xf>
    <xf numFmtId="0" fontId="39" fillId="7" borderId="10" xfId="0" applyFont="1" applyFill="1" applyBorder="1" applyAlignment="1" applyProtection="1">
      <alignment wrapText="1"/>
    </xf>
    <xf numFmtId="166" fontId="25" fillId="0" borderId="27" xfId="0" applyNumberFormat="1" applyFont="1" applyBorder="1" applyAlignment="1" applyProtection="1">
      <alignment horizontal="left" vertical="center" wrapText="1" indent="1"/>
    </xf>
    <xf numFmtId="166" fontId="25" fillId="0" borderId="5" xfId="0" applyNumberFormat="1" applyFont="1" applyBorder="1" applyAlignment="1" applyProtection="1">
      <alignment horizontal="center" vertical="center" wrapText="1"/>
      <protection locked="0"/>
    </xf>
    <xf numFmtId="166" fontId="25" fillId="0" borderId="23" xfId="0" applyNumberFormat="1" applyFont="1" applyBorder="1" applyAlignment="1" applyProtection="1">
      <alignment horizontal="center" vertical="center" wrapText="1"/>
      <protection locked="0"/>
    </xf>
    <xf numFmtId="166" fontId="25" fillId="0" borderId="8" xfId="0" applyNumberFormat="1" applyFont="1" applyBorder="1" applyAlignment="1" applyProtection="1">
      <alignment horizontal="center" vertical="center" wrapText="1"/>
      <protection locked="0"/>
    </xf>
    <xf numFmtId="166" fontId="25" fillId="0" borderId="18" xfId="0" applyNumberFormat="1" applyFont="1" applyBorder="1" applyAlignment="1" applyProtection="1">
      <alignment horizontal="center" vertical="center" wrapText="1"/>
      <protection locked="0"/>
    </xf>
    <xf numFmtId="0" fontId="25" fillId="0" borderId="9" xfId="0" applyFont="1" applyBorder="1" applyAlignment="1" applyProtection="1">
      <alignment horizontal="center" vertical="center" wrapText="1"/>
      <protection locked="0"/>
    </xf>
    <xf numFmtId="166" fontId="25" fillId="0" borderId="28" xfId="0" applyNumberFormat="1" applyFont="1" applyBorder="1" applyAlignment="1" applyProtection="1">
      <alignment horizontal="left" vertical="center" wrapText="1" indent="1"/>
    </xf>
    <xf numFmtId="166" fontId="25" fillId="0" borderId="2" xfId="0" applyNumberFormat="1" applyFont="1" applyBorder="1" applyAlignment="1" applyProtection="1">
      <alignment horizontal="center" vertical="center" wrapText="1"/>
      <protection locked="0"/>
    </xf>
    <xf numFmtId="166" fontId="25" fillId="0" borderId="13" xfId="0" applyNumberFormat="1" applyFont="1" applyBorder="1" applyAlignment="1" applyProtection="1">
      <alignment horizontal="center" vertical="center" wrapText="1"/>
      <protection locked="0"/>
    </xf>
    <xf numFmtId="166" fontId="25" fillId="0" borderId="14" xfId="0" applyNumberFormat="1" applyFont="1" applyBorder="1" applyAlignment="1" applyProtection="1">
      <alignment horizontal="center" vertical="center" wrapText="1"/>
      <protection locked="0"/>
    </xf>
    <xf numFmtId="166" fontId="25" fillId="0" borderId="19" xfId="0" applyNumberFormat="1" applyFont="1" applyBorder="1" applyAlignment="1" applyProtection="1">
      <alignment horizontal="center" vertical="center" wrapText="1"/>
      <protection locked="0"/>
    </xf>
    <xf numFmtId="0" fontId="25" fillId="0" borderId="3" xfId="0" applyFont="1" applyBorder="1" applyAlignment="1" applyProtection="1">
      <alignment horizontal="center" vertical="center" wrapText="1"/>
      <protection locked="0"/>
    </xf>
    <xf numFmtId="166" fontId="81" fillId="0" borderId="11" xfId="0" applyNumberFormat="1" applyFont="1" applyBorder="1" applyAlignment="1" applyProtection="1">
      <alignment horizontal="left" vertical="center" wrapText="1" indent="1"/>
    </xf>
    <xf numFmtId="166" fontId="25" fillId="3" borderId="15" xfId="0" applyNumberFormat="1" applyFont="1" applyFill="1" applyBorder="1" applyAlignment="1" applyProtection="1">
      <alignment horizontal="center" vertical="center" wrapText="1"/>
    </xf>
    <xf numFmtId="166" fontId="25" fillId="3" borderId="20" xfId="0" applyNumberFormat="1" applyFont="1" applyFill="1" applyBorder="1" applyAlignment="1" applyProtection="1">
      <alignment horizontal="right" vertical="center" wrapText="1"/>
    </xf>
    <xf numFmtId="166" fontId="25" fillId="3" borderId="4" xfId="0" applyNumberFormat="1" applyFont="1" applyFill="1" applyBorder="1" applyAlignment="1" applyProtection="1">
      <alignment horizontal="center" vertical="center" wrapText="1"/>
    </xf>
    <xf numFmtId="166" fontId="25" fillId="3" borderId="20" xfId="0" applyNumberFormat="1" applyFont="1" applyFill="1" applyBorder="1" applyAlignment="1" applyProtection="1">
      <alignment horizontal="center" vertical="center" wrapText="1"/>
    </xf>
    <xf numFmtId="166" fontId="25" fillId="3" borderId="16" xfId="0" applyNumberFormat="1" applyFont="1" applyFill="1" applyBorder="1" applyAlignment="1" applyProtection="1">
      <alignment horizontal="center" vertical="center" wrapText="1"/>
    </xf>
    <xf numFmtId="166" fontId="25" fillId="7" borderId="1" xfId="0" applyNumberFormat="1" applyFont="1" applyFill="1" applyBorder="1" applyAlignment="1" applyProtection="1">
      <alignment wrapText="1"/>
    </xf>
    <xf numFmtId="166" fontId="25" fillId="0" borderId="9" xfId="0" applyNumberFormat="1" applyFont="1" applyBorder="1" applyAlignment="1" applyProtection="1">
      <alignment horizontal="center" vertical="center" wrapText="1"/>
      <protection locked="0"/>
    </xf>
    <xf numFmtId="166" fontId="25" fillId="0" borderId="3" xfId="0" applyNumberFormat="1" applyFont="1" applyBorder="1" applyAlignment="1" applyProtection="1">
      <alignment horizontal="center" vertical="center" wrapText="1"/>
      <protection locked="0"/>
    </xf>
    <xf numFmtId="166" fontId="25" fillId="3" borderId="1" xfId="0" applyNumberFormat="1" applyFont="1" applyFill="1" applyBorder="1" applyAlignment="1" applyProtection="1">
      <alignment horizontal="center" vertical="center" wrapText="1"/>
    </xf>
    <xf numFmtId="166" fontId="25" fillId="0" borderId="25" xfId="0" applyNumberFormat="1" applyFont="1" applyBorder="1" applyAlignment="1" applyProtection="1">
      <alignment horizontal="center" vertical="center" wrapText="1"/>
      <protection locked="0"/>
    </xf>
    <xf numFmtId="166" fontId="25" fillId="0" borderId="24" xfId="0" applyNumberFormat="1" applyFont="1" applyBorder="1" applyAlignment="1" applyProtection="1">
      <alignment horizontal="center" vertical="center" wrapText="1"/>
      <protection locked="0"/>
    </xf>
    <xf numFmtId="166" fontId="25" fillId="0" borderId="26" xfId="0" applyNumberFormat="1" applyFont="1" applyBorder="1" applyAlignment="1" applyProtection="1">
      <alignment horizontal="center" vertical="center" wrapText="1"/>
      <protection locked="0"/>
    </xf>
    <xf numFmtId="166" fontId="25" fillId="0" borderId="29" xfId="0" applyNumberFormat="1" applyFont="1" applyBorder="1" applyAlignment="1" applyProtection="1">
      <alignment horizontal="center" vertical="center" wrapText="1"/>
      <protection locked="0"/>
    </xf>
    <xf numFmtId="166" fontId="19" fillId="0" borderId="31" xfId="0" applyNumberFormat="1" applyFont="1" applyBorder="1" applyAlignment="1" applyProtection="1">
      <alignment horizontal="right" vertical="center" wrapText="1"/>
    </xf>
    <xf numFmtId="166" fontId="25" fillId="0" borderId="30" xfId="0" applyNumberFormat="1" applyFont="1" applyBorder="1" applyAlignment="1" applyProtection="1">
      <alignment horizontal="center" vertical="center" wrapText="1"/>
    </xf>
    <xf numFmtId="166" fontId="25" fillId="0" borderId="31" xfId="0" applyNumberFormat="1" applyFont="1" applyBorder="1" applyAlignment="1" applyProtection="1">
      <alignment horizontal="center" vertical="center" wrapText="1"/>
    </xf>
    <xf numFmtId="166" fontId="25" fillId="0" borderId="32" xfId="0" applyNumberFormat="1" applyFont="1" applyBorder="1" applyAlignment="1" applyProtection="1">
      <alignment horizontal="center" vertical="center" wrapText="1"/>
    </xf>
    <xf numFmtId="166" fontId="25" fillId="0" borderId="33" xfId="0" applyNumberFormat="1" applyFont="1" applyBorder="1" applyAlignment="1" applyProtection="1">
      <alignment horizontal="center" vertical="center" wrapText="1"/>
    </xf>
    <xf numFmtId="0" fontId="39" fillId="0" borderId="0" xfId="0" applyFont="1" applyAlignment="1">
      <alignment horizontal="justify"/>
    </xf>
    <xf numFmtId="0" fontId="23" fillId="0" borderId="0" xfId="0" applyFont="1" applyAlignment="1" applyProtection="1">
      <alignment horizontal="justify" vertical="center"/>
    </xf>
    <xf numFmtId="0" fontId="85" fillId="0" borderId="0" xfId="0" applyFont="1" applyBorder="1" applyAlignment="1" applyProtection="1">
      <alignment vertical="center"/>
    </xf>
    <xf numFmtId="0" fontId="22" fillId="0" borderId="0" xfId="0" applyFont="1" applyBorder="1" applyAlignment="1" applyProtection="1">
      <alignment horizontal="left" vertical="center"/>
      <protection locked="0"/>
    </xf>
    <xf numFmtId="0" fontId="19" fillId="0" borderId="0" xfId="0" applyFont="1" applyBorder="1" applyAlignment="1" applyProtection="1">
      <alignment horizontal="left" vertical="center"/>
    </xf>
    <xf numFmtId="0" fontId="75" fillId="0" borderId="0" xfId="0" applyFont="1" applyAlignment="1" applyProtection="1">
      <alignment horizontal="right" vertical="center"/>
    </xf>
    <xf numFmtId="0" fontId="75" fillId="0" borderId="0" xfId="0" applyFont="1" applyAlignment="1" applyProtection="1">
      <alignment horizontal="left" vertical="center"/>
    </xf>
    <xf numFmtId="0" fontId="19" fillId="0" borderId="0" xfId="0" applyFont="1" applyBorder="1" applyAlignment="1" applyProtection="1">
      <alignment horizontal="left" vertical="center" wrapText="1"/>
    </xf>
    <xf numFmtId="0" fontId="22" fillId="0" borderId="15" xfId="0" applyFont="1" applyBorder="1" applyAlignment="1" applyProtection="1">
      <alignment horizontal="center" vertical="center" wrapText="1"/>
    </xf>
    <xf numFmtId="0" fontId="22" fillId="0" borderId="7" xfId="0" applyFont="1" applyBorder="1" applyAlignment="1" applyProtection="1">
      <alignment horizontal="center" vertical="center" wrapText="1"/>
    </xf>
    <xf numFmtId="0" fontId="22" fillId="0" borderId="4" xfId="0" applyFont="1" applyBorder="1" applyAlignment="1" applyProtection="1">
      <alignment horizontal="center" vertical="center" wrapText="1"/>
    </xf>
    <xf numFmtId="0" fontId="22" fillId="0" borderId="1" xfId="0" applyFont="1" applyBorder="1" applyAlignment="1" applyProtection="1">
      <alignment horizontal="center" vertical="center" wrapText="1"/>
    </xf>
    <xf numFmtId="0" fontId="22" fillId="0" borderId="16" xfId="0" applyFont="1" applyBorder="1" applyAlignment="1" applyProtection="1">
      <alignment horizontal="center" vertical="center" wrapText="1"/>
    </xf>
    <xf numFmtId="0" fontId="22" fillId="0" borderId="7" xfId="0" applyFont="1" applyBorder="1" applyAlignment="1" applyProtection="1">
      <alignment horizontal="center" vertical="top" wrapText="1"/>
    </xf>
    <xf numFmtId="0" fontId="22" fillId="0" borderId="7" xfId="0" applyFont="1" applyFill="1" applyBorder="1" applyAlignment="1" applyProtection="1">
      <alignment horizontal="center" vertical="top" wrapText="1"/>
    </xf>
    <xf numFmtId="0" fontId="22" fillId="0" borderId="21" xfId="0" applyFont="1" applyFill="1" applyBorder="1" applyAlignment="1" applyProtection="1">
      <alignment horizontal="center" vertical="top" wrapText="1"/>
    </xf>
    <xf numFmtId="0" fontId="22" fillId="0" borderId="10" xfId="0" applyFont="1" applyBorder="1" applyAlignment="1" applyProtection="1">
      <alignment horizontal="center" vertical="top" wrapText="1"/>
    </xf>
    <xf numFmtId="0" fontId="22" fillId="0" borderId="17" xfId="0" applyFont="1" applyFill="1" applyBorder="1" applyAlignment="1" applyProtection="1">
      <alignment horizontal="center" vertical="top" wrapText="1"/>
    </xf>
    <xf numFmtId="0" fontId="22" fillId="0" borderId="21" xfId="0" applyFont="1" applyBorder="1" applyAlignment="1" applyProtection="1">
      <alignment horizontal="center" vertical="center" wrapText="1"/>
    </xf>
    <xf numFmtId="0" fontId="22" fillId="0" borderId="17" xfId="0" applyFont="1" applyBorder="1" applyAlignment="1" applyProtection="1">
      <alignment horizontal="center" vertical="center" wrapText="1"/>
    </xf>
    <xf numFmtId="0" fontId="69" fillId="0" borderId="15" xfId="0" applyFont="1" applyBorder="1" applyAlignment="1" applyProtection="1">
      <alignment horizontal="left" vertical="center" wrapText="1" indent="1"/>
    </xf>
    <xf numFmtId="0" fontId="22" fillId="8" borderId="15" xfId="0" applyFont="1" applyFill="1" applyBorder="1" applyAlignment="1" applyProtection="1">
      <alignment horizontal="center" vertical="center" wrapText="1"/>
    </xf>
    <xf numFmtId="0" fontId="22" fillId="8" borderId="4" xfId="0" applyFont="1" applyFill="1" applyBorder="1" applyAlignment="1" applyProtection="1">
      <alignment horizontal="center" vertical="center" wrapText="1"/>
    </xf>
    <xf numFmtId="0" fontId="22" fillId="8" borderId="16" xfId="0" applyFont="1" applyFill="1" applyBorder="1" applyAlignment="1" applyProtection="1">
      <alignment horizontal="center" vertical="center" wrapText="1"/>
    </xf>
    <xf numFmtId="0" fontId="22" fillId="0" borderId="5" xfId="0" applyFont="1" applyBorder="1" applyAlignment="1" applyProtection="1">
      <alignment horizontal="left" vertical="center" wrapText="1" indent="1"/>
    </xf>
    <xf numFmtId="166" fontId="22" fillId="0" borderId="5" xfId="0" applyNumberFormat="1" applyFont="1" applyBorder="1" applyAlignment="1" applyProtection="1">
      <alignment horizontal="center" vertical="center" wrapText="1"/>
      <protection locked="0"/>
    </xf>
    <xf numFmtId="166" fontId="22" fillId="0" borderId="8" xfId="0" applyNumberFormat="1" applyFont="1" applyBorder="1" applyAlignment="1" applyProtection="1">
      <alignment horizontal="center" vertical="center" wrapText="1"/>
      <protection locked="0"/>
    </xf>
    <xf numFmtId="166" fontId="22" fillId="0" borderId="18" xfId="0" applyNumberFormat="1" applyFont="1" applyBorder="1" applyAlignment="1" applyProtection="1">
      <alignment horizontal="center" vertical="center" wrapText="1"/>
      <protection locked="0"/>
    </xf>
    <xf numFmtId="0" fontId="22" fillId="0" borderId="2" xfId="0" applyFont="1" applyBorder="1" applyAlignment="1" applyProtection="1">
      <alignment horizontal="left" vertical="center" wrapText="1" indent="1"/>
    </xf>
    <xf numFmtId="166" fontId="22" fillId="0" borderId="2" xfId="0" applyNumberFormat="1" applyFont="1" applyBorder="1" applyAlignment="1" applyProtection="1">
      <alignment horizontal="center" vertical="center" wrapText="1"/>
      <protection locked="0"/>
    </xf>
    <xf numFmtId="166" fontId="22" fillId="0" borderId="14" xfId="0" applyNumberFormat="1" applyFont="1" applyBorder="1" applyAlignment="1" applyProtection="1">
      <alignment horizontal="center" vertical="center" wrapText="1"/>
      <protection locked="0"/>
    </xf>
    <xf numFmtId="166" fontId="22" fillId="0" borderId="19" xfId="0" applyNumberFormat="1" applyFont="1" applyBorder="1" applyAlignment="1" applyProtection="1">
      <alignment horizontal="center" vertical="center" wrapText="1"/>
      <protection locked="0"/>
    </xf>
    <xf numFmtId="0" fontId="19" fillId="0" borderId="0" xfId="0" applyFont="1" applyBorder="1" applyAlignment="1" applyProtection="1">
      <alignment vertical="center" wrapText="1"/>
    </xf>
    <xf numFmtId="166" fontId="22" fillId="0" borderId="0" xfId="0" applyNumberFormat="1" applyFont="1" applyBorder="1" applyAlignment="1" applyProtection="1">
      <alignment horizontal="center" vertical="center" wrapText="1"/>
      <protection locked="0"/>
    </xf>
    <xf numFmtId="0" fontId="19" fillId="0" borderId="0" xfId="0" applyFont="1" applyAlignment="1" applyProtection="1">
      <alignment horizontal="justify" vertical="center"/>
    </xf>
    <xf numFmtId="0" fontId="19" fillId="0" borderId="0" xfId="0" applyFont="1" applyAlignment="1" applyProtection="1">
      <alignment vertical="center"/>
    </xf>
    <xf numFmtId="0" fontId="10" fillId="0" borderId="7" xfId="0" applyFont="1" applyBorder="1" applyAlignment="1">
      <alignment vertical="center"/>
    </xf>
    <xf numFmtId="0" fontId="10" fillId="0" borderId="0" xfId="0" applyFont="1" applyBorder="1" applyAlignment="1">
      <alignment vertical="center"/>
    </xf>
    <xf numFmtId="0" fontId="19" fillId="0" borderId="0" xfId="0" applyFont="1" applyBorder="1">
      <alignment vertical="center"/>
    </xf>
    <xf numFmtId="0" fontId="19" fillId="0" borderId="6" xfId="0" applyFont="1" applyBorder="1" applyAlignment="1" applyProtection="1">
      <alignment horizontal="center" vertical="center" wrapText="1"/>
      <protection locked="0"/>
    </xf>
    <xf numFmtId="0" fontId="19" fillId="0" borderId="0" xfId="0" applyFont="1" applyBorder="1" applyAlignment="1">
      <alignment horizontal="left" vertical="center" wrapText="1"/>
    </xf>
    <xf numFmtId="0" fontId="19" fillId="0" borderId="6" xfId="0" applyFont="1" applyBorder="1" applyAlignment="1" applyProtection="1">
      <alignment horizontal="center" vertical="center"/>
      <protection locked="0"/>
    </xf>
    <xf numFmtId="0" fontId="19" fillId="0" borderId="0" xfId="0" applyFont="1" applyBorder="1" applyAlignment="1" applyProtection="1">
      <alignment horizontal="left" vertical="center" wrapText="1"/>
      <protection locked="0"/>
    </xf>
    <xf numFmtId="0" fontId="19" fillId="0" borderId="0" xfId="0" applyFont="1" applyBorder="1" applyAlignment="1" applyProtection="1">
      <alignment horizontal="center" vertical="center"/>
      <protection locked="0"/>
    </xf>
    <xf numFmtId="0" fontId="19" fillId="0" borderId="17" xfId="0" applyFont="1" applyBorder="1" applyAlignment="1" applyProtection="1">
      <alignment horizontal="left" vertical="center" wrapText="1"/>
      <protection locked="0"/>
    </xf>
    <xf numFmtId="0" fontId="25" fillId="0" borderId="7" xfId="0" applyFont="1" applyBorder="1" applyAlignment="1">
      <alignment vertical="center" wrapText="1"/>
    </xf>
    <xf numFmtId="0" fontId="25" fillId="0" borderId="0" xfId="0" applyFont="1" applyBorder="1" applyAlignment="1">
      <alignment vertical="center" wrapText="1"/>
    </xf>
    <xf numFmtId="0" fontId="25" fillId="0" borderId="0" xfId="0" applyFont="1" applyBorder="1" applyAlignment="1">
      <alignment horizontal="center" vertical="center" wrapText="1"/>
    </xf>
    <xf numFmtId="0" fontId="19" fillId="0" borderId="0" xfId="0" applyFont="1" applyBorder="1" applyAlignment="1">
      <alignment vertical="center" wrapText="1"/>
    </xf>
    <xf numFmtId="0" fontId="22" fillId="0" borderId="0" xfId="0" applyFont="1" applyBorder="1">
      <alignment vertical="center"/>
    </xf>
    <xf numFmtId="0" fontId="22" fillId="0" borderId="17" xfId="0" applyFont="1" applyBorder="1">
      <alignment vertical="center"/>
    </xf>
    <xf numFmtId="0" fontId="25" fillId="0" borderId="1" xfId="0" applyFont="1" applyBorder="1" applyAlignment="1">
      <alignment horizontal="center" vertical="top" wrapText="1"/>
    </xf>
    <xf numFmtId="0" fontId="25" fillId="0" borderId="34" xfId="0" applyFont="1" applyBorder="1" applyAlignment="1">
      <alignment horizontal="center" vertical="top" wrapText="1"/>
    </xf>
    <xf numFmtId="0" fontId="90" fillId="0" borderId="20" xfId="0" applyFont="1" applyBorder="1" applyAlignment="1">
      <alignment horizontal="center" vertical="top" wrapText="1"/>
    </xf>
    <xf numFmtId="0" fontId="25" fillId="0" borderId="37" xfId="0" applyFont="1" applyBorder="1" applyAlignment="1">
      <alignment horizontal="center" vertical="top" wrapText="1"/>
    </xf>
    <xf numFmtId="0" fontId="25" fillId="0" borderId="3" xfId="0" applyFont="1" applyBorder="1" applyAlignment="1">
      <alignment horizontal="center" vertical="top" wrapText="1"/>
    </xf>
    <xf numFmtId="0" fontId="25" fillId="0" borderId="2" xfId="0" applyFont="1" applyBorder="1" applyAlignment="1">
      <alignment horizontal="center" vertical="top" wrapText="1"/>
    </xf>
    <xf numFmtId="0" fontId="25" fillId="0" borderId="14" xfId="0" applyFont="1" applyBorder="1" applyAlignment="1">
      <alignment horizontal="center" vertical="top" wrapText="1"/>
    </xf>
    <xf numFmtId="0" fontId="19" fillId="0" borderId="1" xfId="0" applyFont="1" applyBorder="1" applyAlignment="1">
      <alignment horizontal="left" vertical="center" wrapText="1"/>
    </xf>
    <xf numFmtId="0" fontId="19" fillId="0" borderId="34" xfId="0" applyFont="1" applyBorder="1" applyAlignment="1">
      <alignment horizontal="left" vertical="center" wrapText="1"/>
    </xf>
    <xf numFmtId="0" fontId="19" fillId="0" borderId="20" xfId="0" applyFont="1" applyFill="1" applyBorder="1" applyAlignment="1">
      <alignment horizontal="left" vertical="center" wrapText="1" indent="1"/>
    </xf>
    <xf numFmtId="0" fontId="19" fillId="0" borderId="37"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4" xfId="0" applyFont="1" applyBorder="1" applyAlignment="1" applyProtection="1">
      <alignment vertical="center" wrapText="1"/>
      <protection locked="0"/>
    </xf>
    <xf numFmtId="0" fontId="19" fillId="0" borderId="35" xfId="0" applyFont="1" applyBorder="1" applyAlignment="1">
      <alignment horizontal="center" vertical="center" wrapText="1"/>
    </xf>
    <xf numFmtId="0" fontId="19" fillId="0" borderId="3" xfId="0" applyFont="1" applyBorder="1" applyAlignment="1" applyProtection="1">
      <alignment horizontal="center" vertical="center" wrapText="1"/>
    </xf>
    <xf numFmtId="0" fontId="19" fillId="0" borderId="9" xfId="0" applyFont="1" applyBorder="1" applyAlignment="1" applyProtection="1">
      <alignment vertical="center" wrapText="1"/>
      <protection locked="0"/>
    </xf>
    <xf numFmtId="0" fontId="19" fillId="0" borderId="6" xfId="0" applyFont="1" applyBorder="1" applyAlignment="1" applyProtection="1">
      <alignment vertical="center" wrapText="1"/>
      <protection locked="0"/>
    </xf>
    <xf numFmtId="0" fontId="19" fillId="0" borderId="23" xfId="0" applyFont="1" applyBorder="1" applyAlignment="1" applyProtection="1">
      <alignment horizontal="center" vertical="center" wrapText="1"/>
      <protection locked="0"/>
    </xf>
    <xf numFmtId="165" fontId="19" fillId="0" borderId="38" xfId="0" applyNumberFormat="1" applyFont="1" applyBorder="1" applyAlignment="1" applyProtection="1">
      <alignment horizontal="center" vertical="center" wrapText="1"/>
      <protection locked="0"/>
    </xf>
    <xf numFmtId="165" fontId="19" fillId="0" borderId="9" xfId="0" applyNumberFormat="1" applyFont="1" applyBorder="1" applyAlignment="1" applyProtection="1">
      <alignment horizontal="center" vertical="center" wrapText="1"/>
      <protection locked="0"/>
    </xf>
    <xf numFmtId="165" fontId="19" fillId="0" borderId="5" xfId="0" applyNumberFormat="1" applyFont="1" applyBorder="1" applyAlignment="1" applyProtection="1">
      <alignment horizontal="center" vertical="center" wrapText="1"/>
      <protection locked="0"/>
    </xf>
    <xf numFmtId="0" fontId="25" fillId="0" borderId="8" xfId="0" applyFont="1" applyBorder="1" applyAlignment="1">
      <alignment horizontal="center" vertical="center" wrapText="1"/>
    </xf>
    <xf numFmtId="165" fontId="19" fillId="0" borderId="19" xfId="0" applyNumberFormat="1" applyFont="1" applyBorder="1" applyAlignment="1" applyProtection="1">
      <alignment horizontal="center" vertical="center" wrapText="1"/>
      <protection locked="0"/>
    </xf>
    <xf numFmtId="165" fontId="19" fillId="0" borderId="3" xfId="0" applyNumberFormat="1" applyFont="1" applyBorder="1" applyAlignment="1" applyProtection="1">
      <alignment horizontal="center" vertical="center" wrapText="1"/>
      <protection locked="0"/>
    </xf>
    <xf numFmtId="165" fontId="19" fillId="0" borderId="10" xfId="0" applyNumberFormat="1" applyFont="1" applyBorder="1" applyAlignment="1" applyProtection="1">
      <alignment horizontal="center" vertical="center" wrapText="1"/>
      <protection locked="0"/>
    </xf>
    <xf numFmtId="165" fontId="19" fillId="0" borderId="0" xfId="0" applyNumberFormat="1" applyFont="1" applyBorder="1" applyAlignment="1" applyProtection="1">
      <alignment horizontal="center" vertical="center" wrapText="1"/>
      <protection locked="0"/>
    </xf>
    <xf numFmtId="168" fontId="19" fillId="0" borderId="10" xfId="0" applyNumberFormat="1" applyFont="1" applyBorder="1" applyAlignment="1" applyProtection="1">
      <alignment horizontal="center" vertical="center" wrapText="1"/>
      <protection locked="0"/>
    </xf>
    <xf numFmtId="0" fontId="19" fillId="0" borderId="3" xfId="0" applyFont="1" applyBorder="1" applyAlignment="1" applyProtection="1">
      <alignment horizontal="left" vertical="center" wrapText="1"/>
      <protection locked="0"/>
    </xf>
    <xf numFmtId="0" fontId="19" fillId="0" borderId="35" xfId="0" applyFont="1" applyBorder="1" applyAlignment="1" applyProtection="1">
      <alignment horizontal="left" vertical="center" wrapText="1"/>
      <protection locked="0"/>
    </xf>
    <xf numFmtId="0" fontId="19" fillId="0" borderId="13" xfId="0" applyFont="1" applyBorder="1" applyAlignment="1" applyProtection="1">
      <alignment horizontal="center" vertical="center" wrapText="1"/>
      <protection locked="0"/>
    </xf>
    <xf numFmtId="165" fontId="25" fillId="0" borderId="37" xfId="0" applyNumberFormat="1" applyFont="1" applyBorder="1" applyAlignment="1" applyProtection="1">
      <alignment horizontal="center" vertical="center" wrapText="1"/>
      <protection locked="0"/>
    </xf>
    <xf numFmtId="165" fontId="19" fillId="0" borderId="2" xfId="0" applyNumberFormat="1" applyFont="1" applyBorder="1" applyAlignment="1" applyProtection="1">
      <alignment horizontal="center" vertical="center" wrapText="1"/>
      <protection locked="0"/>
    </xf>
    <xf numFmtId="0" fontId="25" fillId="0" borderId="37" xfId="0" applyFont="1" applyBorder="1" applyAlignment="1" applyProtection="1">
      <alignment horizontal="center" vertical="center" wrapText="1"/>
      <protection locked="0"/>
    </xf>
    <xf numFmtId="165" fontId="25" fillId="0" borderId="3" xfId="0" applyNumberFormat="1" applyFont="1" applyBorder="1" applyAlignment="1" applyProtection="1">
      <alignment horizontal="center" vertical="center" wrapText="1"/>
      <protection locked="0"/>
    </xf>
    <xf numFmtId="165" fontId="19" fillId="0" borderId="35" xfId="0" applyNumberFormat="1" applyFont="1" applyBorder="1" applyAlignment="1" applyProtection="1">
      <alignment horizontal="center" vertical="center" wrapText="1"/>
      <protection locked="0"/>
    </xf>
    <xf numFmtId="168" fontId="19" fillId="0" borderId="3" xfId="0" applyNumberFormat="1" applyFont="1" applyBorder="1" applyAlignment="1" applyProtection="1">
      <alignment horizontal="center" vertical="center" wrapText="1"/>
      <protection locked="0"/>
    </xf>
    <xf numFmtId="0" fontId="19" fillId="0" borderId="2" xfId="0" applyFont="1" applyBorder="1" applyAlignment="1" applyProtection="1">
      <alignment horizontal="left" vertical="center" wrapText="1"/>
      <protection locked="0"/>
    </xf>
    <xf numFmtId="0" fontId="25" fillId="0" borderId="38" xfId="0" applyFont="1" applyBorder="1" applyAlignment="1" applyProtection="1">
      <alignment horizontal="center" vertical="center" wrapText="1"/>
      <protection locked="0"/>
    </xf>
    <xf numFmtId="165" fontId="25" fillId="0" borderId="9" xfId="0" applyNumberFormat="1" applyFont="1" applyBorder="1" applyAlignment="1" applyProtection="1">
      <alignment horizontal="center" vertical="center" wrapText="1"/>
      <protection locked="0"/>
    </xf>
    <xf numFmtId="165" fontId="19" fillId="0" borderId="6" xfId="0" applyNumberFormat="1" applyFont="1" applyBorder="1" applyAlignment="1" applyProtection="1">
      <alignment horizontal="center" vertical="center" wrapText="1"/>
      <protection locked="0"/>
    </xf>
    <xf numFmtId="168" fontId="19" fillId="0" borderId="9" xfId="0" applyNumberFormat="1" applyFont="1" applyBorder="1" applyAlignment="1" applyProtection="1">
      <alignment horizontal="center" vertical="center" wrapText="1"/>
      <protection locked="0"/>
    </xf>
    <xf numFmtId="0" fontId="25" fillId="0" borderId="0" xfId="0" applyFont="1" applyBorder="1" applyAlignment="1" applyProtection="1">
      <alignment horizontal="left" vertical="center" wrapText="1"/>
      <protection locked="0"/>
    </xf>
    <xf numFmtId="0" fontId="19" fillId="0" borderId="0" xfId="0" applyFont="1" applyBorder="1" applyAlignment="1" applyProtection="1">
      <alignment horizontal="center" vertical="center" wrapText="1"/>
      <protection locked="0"/>
    </xf>
    <xf numFmtId="165" fontId="25" fillId="0" borderId="0" xfId="0" applyNumberFormat="1" applyFont="1" applyBorder="1" applyAlignment="1" applyProtection="1">
      <alignment horizontal="center" vertical="center" wrapText="1"/>
      <protection locked="0"/>
    </xf>
    <xf numFmtId="0" fontId="25" fillId="0" borderId="0" xfId="0" applyFont="1" applyBorder="1" applyAlignment="1" applyProtection="1">
      <alignment horizontal="center" vertical="center" wrapText="1"/>
      <protection locked="0"/>
    </xf>
    <xf numFmtId="168" fontId="19" fillId="0" borderId="0" xfId="0" applyNumberFormat="1" applyFont="1" applyBorder="1" applyAlignment="1" applyProtection="1">
      <alignment horizontal="center" vertical="center" wrapText="1"/>
      <protection locked="0"/>
    </xf>
    <xf numFmtId="0" fontId="25" fillId="0" borderId="20" xfId="0" applyFont="1" applyBorder="1" applyAlignment="1" applyProtection="1">
      <alignment horizontal="center" vertical="top" wrapText="1"/>
    </xf>
    <xf numFmtId="0" fontId="25" fillId="0" borderId="4" xfId="0" applyFont="1" applyBorder="1" applyAlignment="1" applyProtection="1">
      <alignment horizontal="center" vertical="top" wrapText="1"/>
    </xf>
    <xf numFmtId="0" fontId="25" fillId="0" borderId="1" xfId="0" applyFont="1" applyBorder="1" applyAlignment="1" applyProtection="1">
      <alignment horizontal="center" vertical="top" wrapText="1"/>
    </xf>
    <xf numFmtId="0" fontId="25" fillId="0" borderId="15" xfId="0" applyFont="1" applyBorder="1" applyAlignment="1" applyProtection="1">
      <alignment horizontal="center" vertical="top" wrapText="1"/>
    </xf>
    <xf numFmtId="0" fontId="25" fillId="0" borderId="13" xfId="0" applyFont="1" applyBorder="1" applyAlignment="1" applyProtection="1">
      <alignment horizontal="center" vertical="center" wrapText="1"/>
    </xf>
    <xf numFmtId="0" fontId="25" fillId="0" borderId="14" xfId="0" applyFont="1" applyBorder="1" applyAlignment="1" applyProtection="1">
      <alignment horizontal="center" vertical="center" wrapText="1"/>
    </xf>
    <xf numFmtId="0" fontId="25" fillId="0" borderId="3" xfId="0" applyFont="1" applyBorder="1" applyAlignment="1" applyProtection="1">
      <alignment horizontal="center" vertical="center" wrapText="1"/>
    </xf>
    <xf numFmtId="0" fontId="25" fillId="0" borderId="2" xfId="0" applyFont="1" applyBorder="1" applyAlignment="1" applyProtection="1">
      <alignment horizontal="center" vertical="center" wrapText="1"/>
    </xf>
    <xf numFmtId="0" fontId="25" fillId="0" borderId="3" xfId="0" applyFont="1" applyBorder="1" applyAlignment="1" applyProtection="1">
      <alignment horizontal="justify" vertical="center" wrapText="1"/>
      <protection locked="0"/>
    </xf>
    <xf numFmtId="0" fontId="25" fillId="0" borderId="3" xfId="0" applyFont="1" applyBorder="1" applyAlignment="1" applyProtection="1">
      <alignment horizontal="left" vertical="center" wrapText="1"/>
      <protection locked="0"/>
    </xf>
    <xf numFmtId="0" fontId="25" fillId="0" borderId="13" xfId="0" applyFont="1" applyBorder="1" applyAlignment="1" applyProtection="1">
      <alignment horizontal="center" vertical="center" wrapText="1"/>
      <protection locked="0"/>
    </xf>
    <xf numFmtId="40" fontId="85" fillId="0" borderId="14" xfId="2" applyNumberFormat="1" applyFont="1" applyBorder="1" applyAlignment="1" applyProtection="1">
      <alignment horizontal="center" vertical="center" wrapText="1"/>
      <protection locked="0"/>
    </xf>
    <xf numFmtId="40" fontId="85" fillId="0" borderId="3" xfId="2" applyNumberFormat="1" applyFont="1" applyBorder="1" applyAlignment="1" applyProtection="1">
      <alignment horizontal="center" vertical="center" wrapText="1"/>
      <protection locked="0"/>
    </xf>
    <xf numFmtId="40" fontId="85" fillId="0" borderId="2" xfId="2" applyNumberFormat="1" applyFont="1" applyBorder="1" applyAlignment="1" applyProtection="1">
      <alignment horizontal="center" vertical="center" wrapText="1"/>
      <protection locked="0"/>
    </xf>
    <xf numFmtId="0" fontId="25" fillId="0" borderId="14" xfId="0" applyFont="1" applyBorder="1" applyAlignment="1" applyProtection="1">
      <alignment horizontal="center" vertical="center" wrapText="1"/>
      <protection locked="0"/>
    </xf>
    <xf numFmtId="169" fontId="85" fillId="0" borderId="3" xfId="2" applyNumberFormat="1" applyFont="1" applyBorder="1" applyAlignment="1" applyProtection="1">
      <alignment horizontal="center" vertical="center" wrapText="1"/>
      <protection locked="0"/>
    </xf>
    <xf numFmtId="0" fontId="25" fillId="0" borderId="0" xfId="0" applyFont="1" applyBorder="1" applyAlignment="1" applyProtection="1">
      <alignment vertical="top"/>
    </xf>
    <xf numFmtId="0" fontId="25" fillId="0" borderId="0" xfId="0" applyFont="1" applyBorder="1" applyAlignment="1" applyProtection="1">
      <alignment horizontal="right" vertical="center" wrapText="1" indent="1"/>
    </xf>
    <xf numFmtId="40" fontId="85" fillId="0" borderId="34" xfId="2" applyNumberFormat="1" applyFont="1" applyBorder="1" applyAlignment="1" applyProtection="1">
      <alignment horizontal="center" vertical="center" wrapText="1"/>
    </xf>
    <xf numFmtId="40" fontId="85" fillId="0" borderId="34" xfId="2" applyNumberFormat="1" applyFont="1" applyFill="1" applyBorder="1" applyAlignment="1" applyProtection="1">
      <alignment horizontal="center" vertical="center" wrapText="1"/>
    </xf>
    <xf numFmtId="0" fontId="25"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5" fillId="0" borderId="0" xfId="0" applyFont="1" applyBorder="1" applyAlignment="1" applyProtection="1">
      <alignment vertical="center" wrapText="1"/>
    </xf>
    <xf numFmtId="0" fontId="25" fillId="0" borderId="0" xfId="0" applyFont="1" applyProtection="1">
      <alignment vertical="center"/>
    </xf>
    <xf numFmtId="0" fontId="22" fillId="0" borderId="0" xfId="0" applyFont="1" applyBorder="1" applyAlignment="1" applyProtection="1">
      <alignment vertical="center"/>
    </xf>
    <xf numFmtId="0" fontId="19" fillId="0" borderId="6" xfId="0" applyFont="1" applyBorder="1" applyAlignment="1" applyProtection="1">
      <alignment vertical="center"/>
    </xf>
    <xf numFmtId="0" fontId="19" fillId="0" borderId="0" xfId="0" applyFont="1" applyBorder="1" applyAlignment="1" applyProtection="1">
      <alignment vertical="center"/>
      <protection locked="0"/>
    </xf>
    <xf numFmtId="0" fontId="22" fillId="0" borderId="9" xfId="0" applyFont="1" applyBorder="1" applyAlignment="1" applyProtection="1">
      <alignment vertical="top" wrapText="1"/>
    </xf>
    <xf numFmtId="165" fontId="25" fillId="0" borderId="14" xfId="0" applyNumberFormat="1" applyFont="1" applyBorder="1" applyAlignment="1" applyProtection="1">
      <alignment horizontal="center" vertical="center" wrapText="1"/>
      <protection locked="0"/>
    </xf>
    <xf numFmtId="165" fontId="25" fillId="0" borderId="2" xfId="0" applyNumberFormat="1" applyFont="1" applyBorder="1" applyAlignment="1" applyProtection="1">
      <alignment horizontal="center" vertical="center" wrapText="1"/>
      <protection locked="0"/>
    </xf>
    <xf numFmtId="0" fontId="25" fillId="0" borderId="1" xfId="0" applyFont="1" applyBorder="1" applyAlignment="1" applyProtection="1">
      <alignment horizontal="justify" vertical="center" wrapText="1"/>
      <protection locked="0"/>
    </xf>
    <xf numFmtId="0" fontId="25" fillId="0" borderId="1" xfId="0" applyFont="1" applyBorder="1" applyAlignment="1" applyProtection="1">
      <alignment horizontal="center" vertical="center" wrapText="1"/>
      <protection locked="0"/>
    </xf>
    <xf numFmtId="165" fontId="25" fillId="0" borderId="4" xfId="0" applyNumberFormat="1" applyFont="1" applyBorder="1" applyAlignment="1" applyProtection="1">
      <alignment horizontal="center" vertical="center" wrapText="1"/>
      <protection locked="0"/>
    </xf>
    <xf numFmtId="165" fontId="25" fillId="0" borderId="1" xfId="0" applyNumberFormat="1" applyFont="1" applyBorder="1" applyAlignment="1" applyProtection="1">
      <alignment horizontal="center" vertical="center" wrapText="1"/>
      <protection locked="0"/>
    </xf>
    <xf numFmtId="165" fontId="25" fillId="0" borderId="15" xfId="0" applyNumberFormat="1" applyFont="1" applyBorder="1" applyAlignment="1" applyProtection="1">
      <alignment horizontal="center" vertical="center" wrapText="1"/>
      <protection locked="0"/>
    </xf>
    <xf numFmtId="0" fontId="25" fillId="0" borderId="0" xfId="0" applyFont="1" applyBorder="1" applyAlignment="1" applyProtection="1">
      <alignment vertical="top" wrapText="1"/>
    </xf>
    <xf numFmtId="0" fontId="22" fillId="0" borderId="0" xfId="0" applyFont="1" applyBorder="1" applyAlignment="1">
      <alignment horizontal="right" vertical="center" wrapText="1" indent="1"/>
    </xf>
    <xf numFmtId="165" fontId="25" fillId="0" borderId="0" xfId="0" applyNumberFormat="1" applyFont="1" applyBorder="1" applyAlignment="1" applyProtection="1">
      <alignment horizontal="center" vertical="center" wrapText="1"/>
    </xf>
    <xf numFmtId="0" fontId="25" fillId="0" borderId="0" xfId="0" applyFont="1" applyFill="1" applyBorder="1" applyAlignment="1" applyProtection="1">
      <alignment vertical="center" wrapText="1"/>
    </xf>
    <xf numFmtId="0" fontId="19" fillId="0" borderId="15" xfId="0" applyFont="1" applyBorder="1" applyAlignment="1" applyProtection="1">
      <alignment vertical="center" wrapText="1"/>
    </xf>
    <xf numFmtId="0" fontId="23" fillId="0" borderId="15" xfId="0" applyFont="1" applyBorder="1" applyAlignment="1" applyProtection="1">
      <alignment horizontal="center" vertical="center" wrapText="1"/>
    </xf>
    <xf numFmtId="0" fontId="23" fillId="0" borderId="1" xfId="0" applyFont="1" applyBorder="1" applyAlignment="1" applyProtection="1">
      <alignment horizontal="center" vertical="center" wrapText="1"/>
    </xf>
    <xf numFmtId="0" fontId="19" fillId="0" borderId="7" xfId="0" applyFont="1" applyBorder="1" applyAlignment="1" applyProtection="1">
      <alignment vertical="center" wrapText="1"/>
    </xf>
    <xf numFmtId="0" fontId="23" fillId="0" borderId="7" xfId="0" applyFont="1" applyBorder="1" applyAlignment="1" applyProtection="1">
      <alignment horizontal="center" vertical="center" wrapText="1"/>
    </xf>
    <xf numFmtId="0" fontId="23" fillId="0" borderId="7" xfId="0" applyFont="1" applyBorder="1" applyAlignment="1" applyProtection="1">
      <alignment horizontal="center" vertical="top" wrapText="1"/>
    </xf>
    <xf numFmtId="0" fontId="23" fillId="0" borderId="10" xfId="0" applyFont="1" applyBorder="1" applyAlignment="1" applyProtection="1">
      <alignment horizontal="center" vertical="top" wrapText="1"/>
    </xf>
    <xf numFmtId="0" fontId="22" fillId="0" borderId="5" xfId="0" applyFont="1" applyBorder="1" applyAlignment="1" applyProtection="1">
      <alignment vertical="top" wrapText="1"/>
    </xf>
    <xf numFmtId="0" fontId="23" fillId="0" borderId="5" xfId="0" applyFont="1" applyBorder="1" applyAlignment="1" applyProtection="1">
      <alignment horizontal="center" vertical="center" wrapText="1"/>
    </xf>
    <xf numFmtId="0" fontId="23" fillId="0" borderId="9" xfId="0" applyFont="1" applyBorder="1" applyAlignment="1" applyProtection="1">
      <alignment horizontal="center" vertical="center" wrapText="1"/>
    </xf>
    <xf numFmtId="0" fontId="19" fillId="0" borderId="1" xfId="0" applyFont="1" applyBorder="1" applyAlignment="1" applyProtection="1">
      <alignment horizontal="left" vertical="center" wrapText="1"/>
    </xf>
    <xf numFmtId="165" fontId="19" fillId="0" borderId="3" xfId="0" applyNumberFormat="1" applyFont="1" applyFill="1" applyBorder="1" applyAlignment="1" applyProtection="1">
      <alignment horizontal="center" vertical="center" wrapText="1"/>
      <protection locked="0"/>
    </xf>
    <xf numFmtId="0" fontId="19" fillId="0" borderId="3" xfId="0" applyFont="1" applyFill="1" applyBorder="1" applyAlignment="1" applyProtection="1">
      <alignment horizontal="left" vertical="center"/>
    </xf>
    <xf numFmtId="0" fontId="19" fillId="0" borderId="3" xfId="0" applyFont="1" applyFill="1" applyBorder="1" applyAlignment="1" applyProtection="1">
      <alignment horizontal="left" vertical="center" wrapText="1"/>
    </xf>
    <xf numFmtId="0" fontId="19" fillId="0" borderId="1" xfId="0" applyFont="1" applyFill="1" applyBorder="1" applyAlignment="1" applyProtection="1">
      <alignment horizontal="left" vertical="center" wrapText="1"/>
    </xf>
    <xf numFmtId="0" fontId="21" fillId="0" borderId="3" xfId="0" applyFont="1" applyBorder="1" applyAlignment="1" applyProtection="1">
      <alignment horizontal="right" vertical="center" wrapText="1" indent="1"/>
    </xf>
    <xf numFmtId="165" fontId="23" fillId="0" borderId="17" xfId="0" applyNumberFormat="1" applyFont="1" applyBorder="1" applyAlignment="1" applyProtection="1">
      <alignment horizontal="center" vertical="center" wrapText="1"/>
    </xf>
    <xf numFmtId="165" fontId="23" fillId="0" borderId="10" xfId="0" applyNumberFormat="1" applyFont="1" applyBorder="1" applyAlignment="1" applyProtection="1">
      <alignment horizontal="center" vertical="center" wrapText="1"/>
    </xf>
    <xf numFmtId="165" fontId="19" fillId="9" borderId="1" xfId="0" applyNumberFormat="1" applyFont="1" applyFill="1" applyBorder="1" applyAlignment="1" applyProtection="1">
      <alignment horizontal="center" vertical="center" wrapText="1"/>
    </xf>
    <xf numFmtId="0" fontId="19" fillId="0" borderId="9" xfId="0" applyFont="1" applyBorder="1" applyAlignment="1" applyProtection="1">
      <alignment horizontal="left" vertical="center" wrapText="1" indent="1"/>
    </xf>
    <xf numFmtId="0" fontId="21" fillId="0" borderId="3" xfId="0" applyFont="1" applyBorder="1" applyAlignment="1" applyProtection="1">
      <alignment horizontal="right" vertical="center" wrapText="1"/>
    </xf>
    <xf numFmtId="165" fontId="23" fillId="0" borderId="1" xfId="0" applyNumberFormat="1" applyFont="1" applyBorder="1" applyAlignment="1" applyProtection="1">
      <alignment horizontal="center" vertical="center" wrapText="1"/>
    </xf>
    <xf numFmtId="0" fontId="21" fillId="0" borderId="9" xfId="0" applyFont="1" applyBorder="1" applyAlignment="1" applyProtection="1">
      <alignment horizontal="right" vertical="center" wrapText="1"/>
    </xf>
    <xf numFmtId="165" fontId="23" fillId="0" borderId="3" xfId="0" applyNumberFormat="1" applyFont="1" applyBorder="1" applyAlignment="1" applyProtection="1">
      <alignment horizontal="center" vertical="center" wrapText="1"/>
    </xf>
    <xf numFmtId="0" fontId="21" fillId="0" borderId="0" xfId="0" applyFont="1" applyAlignment="1" applyProtection="1">
      <alignment horizontal="center" vertical="center"/>
    </xf>
    <xf numFmtId="0" fontId="23" fillId="0" borderId="0" xfId="0" applyFont="1" applyAlignment="1" applyProtection="1">
      <alignment horizontal="center" vertical="center"/>
    </xf>
    <xf numFmtId="0" fontId="22" fillId="0" borderId="0" xfId="0" applyFont="1" applyBorder="1" applyAlignment="1" applyProtection="1">
      <alignment vertical="center"/>
      <protection locked="0"/>
    </xf>
    <xf numFmtId="0" fontId="23" fillId="0" borderId="1" xfId="0" applyFont="1" applyBorder="1" applyAlignment="1" applyProtection="1">
      <alignment horizontal="left" vertical="center" wrapText="1" indent="1"/>
    </xf>
    <xf numFmtId="0" fontId="23" fillId="0" borderId="10" xfId="0" applyFont="1" applyBorder="1" applyAlignment="1" applyProtection="1">
      <alignment horizontal="left" vertical="center" wrapText="1" indent="1"/>
    </xf>
    <xf numFmtId="0" fontId="22" fillId="0" borderId="10" xfId="0" applyFont="1" applyBorder="1" applyAlignment="1" applyProtection="1">
      <alignment horizontal="left" vertical="top" wrapText="1" indent="1"/>
    </xf>
    <xf numFmtId="0" fontId="22" fillId="0" borderId="7" xfId="0" applyFont="1" applyBorder="1" applyAlignment="1" applyProtection="1">
      <alignment horizontal="left" vertical="top" wrapText="1" indent="1"/>
    </xf>
    <xf numFmtId="0" fontId="23" fillId="0" borderId="1" xfId="0" applyFont="1" applyBorder="1" applyAlignment="1">
      <alignment horizontal="center" vertical="center" wrapText="1"/>
    </xf>
    <xf numFmtId="0" fontId="19" fillId="0" borderId="1" xfId="0" applyFont="1" applyBorder="1" applyAlignment="1" applyProtection="1">
      <alignment horizontal="left" vertical="center" wrapText="1" indent="1"/>
    </xf>
    <xf numFmtId="165" fontId="23" fillId="0" borderId="3" xfId="0" applyNumberFormat="1" applyFont="1" applyFill="1" applyBorder="1" applyAlignment="1" applyProtection="1">
      <alignment horizontal="center" vertical="center" wrapText="1"/>
    </xf>
    <xf numFmtId="0" fontId="19" fillId="0" borderId="3" xfId="0" applyFont="1" applyFill="1" applyBorder="1" applyAlignment="1" applyProtection="1">
      <alignment horizontal="left" vertical="center" indent="1"/>
    </xf>
    <xf numFmtId="0" fontId="22" fillId="0" borderId="0" xfId="0" applyFont="1" applyFill="1" applyProtection="1">
      <alignment vertical="center"/>
    </xf>
    <xf numFmtId="165" fontId="19" fillId="0" borderId="9" xfId="0" applyNumberFormat="1" applyFont="1" applyFill="1" applyBorder="1" applyAlignment="1" applyProtection="1">
      <alignment horizontal="center" vertical="center" wrapText="1"/>
      <protection locked="0"/>
    </xf>
    <xf numFmtId="165" fontId="23" fillId="0" borderId="9" xfId="0" applyNumberFormat="1" applyFont="1" applyFill="1" applyBorder="1" applyAlignment="1" applyProtection="1">
      <alignment horizontal="center" vertical="center" wrapText="1"/>
    </xf>
    <xf numFmtId="165" fontId="19" fillId="0" borderId="18" xfId="0" applyNumberFormat="1" applyFont="1" applyFill="1" applyBorder="1" applyAlignment="1" applyProtection="1">
      <alignment horizontal="center" vertical="center" wrapText="1"/>
      <protection locked="0"/>
    </xf>
    <xf numFmtId="165" fontId="19" fillId="0" borderId="5" xfId="0" applyNumberFormat="1" applyFont="1" applyFill="1" applyBorder="1" applyAlignment="1" applyProtection="1">
      <alignment horizontal="center" vertical="center" wrapText="1"/>
      <protection locked="0"/>
    </xf>
    <xf numFmtId="0" fontId="19" fillId="0" borderId="9" xfId="0" applyFont="1" applyBorder="1" applyAlignment="1" applyProtection="1">
      <alignment horizontal="left" vertical="center" wrapText="1" indent="2"/>
    </xf>
    <xf numFmtId="165" fontId="19" fillId="0" borderId="19" xfId="0" applyNumberFormat="1" applyFont="1" applyFill="1" applyBorder="1" applyAlignment="1" applyProtection="1">
      <alignment horizontal="center" vertical="center" wrapText="1"/>
      <protection locked="0"/>
    </xf>
    <xf numFmtId="165" fontId="19" fillId="0" borderId="2" xfId="0" applyNumberFormat="1" applyFont="1" applyFill="1" applyBorder="1" applyAlignment="1" applyProtection="1">
      <alignment horizontal="center" vertical="center" wrapText="1"/>
      <protection locked="0"/>
    </xf>
    <xf numFmtId="165" fontId="23" fillId="9" borderId="1" xfId="0" applyNumberFormat="1" applyFont="1" applyFill="1" applyBorder="1" applyAlignment="1" applyProtection="1">
      <alignment horizontal="center" vertical="center" wrapText="1"/>
    </xf>
    <xf numFmtId="0" fontId="85" fillId="0" borderId="0" xfId="0" applyFont="1" applyAlignment="1" applyProtection="1">
      <alignment horizontal="center" vertical="center"/>
    </xf>
    <xf numFmtId="0" fontId="85" fillId="0" borderId="0" xfId="0" applyFont="1" applyAlignment="1">
      <alignment horizontal="center" vertical="center"/>
    </xf>
    <xf numFmtId="0" fontId="22" fillId="0" borderId="10" xfId="0" applyFont="1" applyBorder="1" applyAlignment="1" applyProtection="1">
      <alignment vertical="top" wrapText="1"/>
    </xf>
    <xf numFmtId="0" fontId="22" fillId="0" borderId="1" xfId="0" applyFont="1" applyBorder="1" applyAlignment="1" applyProtection="1">
      <alignment vertical="top" wrapText="1"/>
    </xf>
    <xf numFmtId="165" fontId="19" fillId="0" borderId="1" xfId="0" applyNumberFormat="1" applyFont="1" applyBorder="1" applyAlignment="1" applyProtection="1">
      <alignment horizontal="center" vertical="center" wrapText="1"/>
      <protection locked="0"/>
    </xf>
    <xf numFmtId="165" fontId="19" fillId="0" borderId="1" xfId="0" applyNumberFormat="1" applyFont="1" applyFill="1" applyBorder="1" applyAlignment="1" applyProtection="1">
      <alignment horizontal="center" vertical="center" wrapText="1"/>
      <protection locked="0"/>
    </xf>
    <xf numFmtId="165" fontId="19" fillId="0" borderId="15" xfId="0" applyNumberFormat="1" applyFont="1" applyFill="1" applyBorder="1" applyAlignment="1" applyProtection="1">
      <alignment horizontal="center" vertical="center" wrapText="1"/>
      <protection locked="0"/>
    </xf>
    <xf numFmtId="165" fontId="23" fillId="0" borderId="0" xfId="0" applyNumberFormat="1" applyFont="1" applyBorder="1" applyAlignment="1" applyProtection="1">
      <alignment horizontal="center" vertical="center" wrapText="1"/>
      <protection locked="0"/>
    </xf>
    <xf numFmtId="0" fontId="22" fillId="0" borderId="0" xfId="0" applyFont="1" applyBorder="1" applyAlignment="1" applyProtection="1">
      <alignment horizontal="center" vertical="center"/>
    </xf>
    <xf numFmtId="0" fontId="22" fillId="0" borderId="0" xfId="0" applyFont="1" applyFill="1" applyBorder="1" applyAlignment="1" applyProtection="1">
      <alignment horizontal="right" vertical="center"/>
    </xf>
    <xf numFmtId="0" fontId="19" fillId="0" borderId="0" xfId="0" applyFont="1" applyFill="1" applyBorder="1" applyAlignment="1" applyProtection="1">
      <alignment vertical="center"/>
    </xf>
    <xf numFmtId="0" fontId="22" fillId="0" borderId="0" xfId="0" applyFont="1" applyFill="1" applyBorder="1" applyAlignment="1" applyProtection="1">
      <alignment horizontal="right" vertical="center"/>
      <protection locked="0"/>
    </xf>
    <xf numFmtId="0" fontId="22" fillId="0" borderId="0" xfId="0" applyFont="1" applyBorder="1" applyAlignment="1">
      <alignment horizontal="center" vertical="center"/>
    </xf>
    <xf numFmtId="0" fontId="19" fillId="0" borderId="0" xfId="0" applyFont="1" applyFill="1" applyBorder="1" applyAlignment="1" applyProtection="1">
      <alignment horizontal="left" vertical="center"/>
      <protection locked="0"/>
    </xf>
    <xf numFmtId="0" fontId="22" fillId="0" borderId="0" xfId="0" quotePrefix="1" applyFont="1" applyBorder="1" applyAlignment="1">
      <alignment horizontal="right" vertical="center"/>
    </xf>
    <xf numFmtId="0" fontId="22" fillId="0" borderId="0" xfId="0" applyFont="1" applyFill="1" applyBorder="1" applyAlignment="1" applyProtection="1">
      <alignment vertical="center"/>
    </xf>
    <xf numFmtId="0" fontId="22" fillId="0" borderId="0" xfId="0" applyFont="1" applyFill="1" applyBorder="1" applyProtection="1">
      <alignment vertical="center"/>
    </xf>
    <xf numFmtId="0" fontId="22" fillId="0" borderId="0" xfId="0" applyFont="1" applyFill="1" applyBorder="1" applyAlignment="1" applyProtection="1">
      <alignment horizontal="center" vertical="center"/>
    </xf>
    <xf numFmtId="0" fontId="22" fillId="0" borderId="0" xfId="0" applyFont="1" applyBorder="1" applyAlignment="1">
      <alignment vertical="center"/>
    </xf>
    <xf numFmtId="0" fontId="71" fillId="0" borderId="0" xfId="0" applyFont="1" applyBorder="1" applyAlignment="1">
      <alignment horizontal="right" vertical="center"/>
    </xf>
    <xf numFmtId="0" fontId="41" fillId="0" borderId="0" xfId="0" applyFont="1" applyAlignment="1">
      <alignment horizontal="left" vertical="center"/>
    </xf>
    <xf numFmtId="0" fontId="25" fillId="0" borderId="10" xfId="0" applyFont="1" applyBorder="1" applyAlignment="1" applyProtection="1">
      <alignment horizontal="center" vertical="top" wrapText="1"/>
    </xf>
    <xf numFmtId="0" fontId="36" fillId="0" borderId="0" xfId="0" applyFont="1" applyAlignment="1">
      <alignment vertical="top"/>
    </xf>
    <xf numFmtId="0" fontId="36" fillId="0" borderId="0" xfId="0" applyFont="1" applyAlignment="1">
      <alignment horizontal="justify" vertical="top"/>
    </xf>
    <xf numFmtId="0" fontId="36" fillId="0" borderId="0" xfId="0" applyFont="1" applyAlignment="1">
      <alignment horizontal="left" vertical="justify" wrapText="1"/>
    </xf>
    <xf numFmtId="0" fontId="36" fillId="0" borderId="0" xfId="0" applyFont="1" applyAlignment="1">
      <alignment horizontal="left" vertical="top"/>
    </xf>
    <xf numFmtId="0" fontId="37" fillId="0" borderId="0" xfId="0" applyFont="1" applyAlignment="1">
      <alignment horizontal="left" vertical="center" indent="1"/>
    </xf>
    <xf numFmtId="0" fontId="98" fillId="0" borderId="0" xfId="0" applyFont="1" applyAlignment="1">
      <alignment horizontal="left" vertical="center"/>
    </xf>
    <xf numFmtId="0" fontId="36" fillId="0" borderId="0" xfId="0" applyFont="1" applyAlignment="1">
      <alignment horizontal="left" vertical="center" indent="1"/>
    </xf>
    <xf numFmtId="0" fontId="99" fillId="0" borderId="0" xfId="0" applyFont="1" applyAlignment="1">
      <alignment horizontal="left" vertical="center"/>
    </xf>
    <xf numFmtId="0" fontId="36" fillId="0" borderId="0" xfId="0" quotePrefix="1" applyFont="1" applyAlignment="1">
      <alignment horizontal="left" vertical="center" wrapText="1"/>
    </xf>
    <xf numFmtId="0" fontId="36" fillId="0" borderId="0" xfId="0" applyFont="1" applyAlignment="1">
      <alignment horizontal="left" vertical="center"/>
    </xf>
    <xf numFmtId="0" fontId="25" fillId="0" borderId="1" xfId="0" applyFont="1" applyBorder="1" applyAlignment="1" applyProtection="1">
      <alignment horizontal="left" vertical="center" wrapText="1"/>
      <protection locked="0"/>
    </xf>
    <xf numFmtId="0" fontId="25" fillId="0" borderId="20" xfId="0" applyFont="1" applyBorder="1" applyAlignment="1" applyProtection="1">
      <alignment horizontal="center" vertical="center" wrapText="1"/>
      <protection locked="0"/>
    </xf>
    <xf numFmtId="40" fontId="85" fillId="0" borderId="4" xfId="2" applyNumberFormat="1" applyFont="1" applyBorder="1" applyAlignment="1" applyProtection="1">
      <alignment horizontal="center" vertical="center" wrapText="1"/>
      <protection locked="0"/>
    </xf>
    <xf numFmtId="40" fontId="85" fillId="0" borderId="1" xfId="2" applyNumberFormat="1" applyFont="1" applyBorder="1" applyAlignment="1" applyProtection="1">
      <alignment horizontal="center" vertical="center" wrapText="1"/>
      <protection locked="0"/>
    </xf>
    <xf numFmtId="40" fontId="85" fillId="0" borderId="15" xfId="2" applyNumberFormat="1" applyFont="1" applyBorder="1" applyAlignment="1" applyProtection="1">
      <alignment horizontal="center" vertical="center" wrapText="1"/>
      <protection locked="0"/>
    </xf>
    <xf numFmtId="0" fontId="25" fillId="0" borderId="4" xfId="0" applyFont="1" applyBorder="1" applyAlignment="1" applyProtection="1">
      <alignment horizontal="center" vertical="center" wrapText="1"/>
      <protection locked="0"/>
    </xf>
    <xf numFmtId="169" fontId="85" fillId="0" borderId="1" xfId="2" applyNumberFormat="1" applyFont="1" applyBorder="1" applyAlignment="1" applyProtection="1">
      <alignment horizontal="center" vertical="center" wrapText="1"/>
      <protection locked="0"/>
    </xf>
    <xf numFmtId="0" fontId="72" fillId="0" borderId="15" xfId="0" applyFont="1" applyBorder="1" applyAlignment="1">
      <alignment horizontal="center" vertical="center" wrapText="1"/>
    </xf>
    <xf numFmtId="0" fontId="72" fillId="0" borderId="34" xfId="0" applyFont="1" applyBorder="1" applyAlignment="1">
      <alignment horizontal="center" vertical="center" wrapText="1"/>
    </xf>
    <xf numFmtId="0" fontId="72" fillId="0" borderId="16" xfId="0" applyFont="1" applyBorder="1" applyAlignment="1">
      <alignment horizontal="center" vertical="center" wrapText="1"/>
    </xf>
    <xf numFmtId="0" fontId="32" fillId="0" borderId="7"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18"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9"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9" xfId="0" applyFont="1" applyBorder="1" applyAlignment="1">
      <alignment horizontal="center" vertical="center" wrapText="1"/>
    </xf>
    <xf numFmtId="0" fontId="75" fillId="0" borderId="1" xfId="0" applyFont="1" applyBorder="1" applyAlignment="1">
      <alignment horizontal="center" vertical="center" wrapText="1"/>
    </xf>
    <xf numFmtId="0" fontId="36" fillId="0" borderId="0" xfId="0" applyFont="1" applyBorder="1" applyAlignment="1" applyProtection="1">
      <alignment horizontal="justify" vertical="center" wrapText="1"/>
    </xf>
    <xf numFmtId="0" fontId="37" fillId="0" borderId="0" xfId="0" applyFont="1" applyAlignment="1">
      <alignment vertical="center" wrapText="1"/>
    </xf>
    <xf numFmtId="0" fontId="37" fillId="0" borderId="0" xfId="0" applyFont="1" applyBorder="1" applyAlignment="1" applyProtection="1">
      <alignment horizontal="left" vertical="center" wrapText="1"/>
    </xf>
    <xf numFmtId="0" fontId="22" fillId="0" borderId="0" xfId="0" applyFont="1" applyBorder="1" applyAlignment="1" applyProtection="1">
      <alignment horizontal="left" vertical="center" wrapText="1"/>
    </xf>
    <xf numFmtId="0" fontId="21" fillId="0" borderId="0" xfId="0" applyFont="1" applyAlignment="1">
      <alignment horizontal="left" wrapText="1"/>
    </xf>
    <xf numFmtId="0" fontId="22" fillId="0" borderId="0" xfId="0" applyFont="1" applyAlignment="1">
      <alignment vertical="center" wrapText="1"/>
    </xf>
    <xf numFmtId="0" fontId="22" fillId="0" borderId="0" xfId="0" applyFont="1" applyAlignment="1">
      <alignment horizontal="left" vertical="center" wrapText="1"/>
    </xf>
    <xf numFmtId="0" fontId="21" fillId="0" borderId="0" xfId="0" applyFont="1" applyAlignment="1">
      <alignment horizontal="left" vertical="center"/>
    </xf>
    <xf numFmtId="0" fontId="10" fillId="0" borderId="7" xfId="1" applyFont="1" applyBorder="1" applyAlignment="1" applyProtection="1">
      <alignment horizontal="left" vertical="center" wrapText="1"/>
      <protection locked="0"/>
    </xf>
    <xf numFmtId="0" fontId="19" fillId="0" borderId="0" xfId="1" applyFont="1" applyBorder="1" applyAlignment="1" applyProtection="1">
      <alignment horizontal="left" vertical="center" wrapText="1"/>
      <protection locked="0"/>
    </xf>
    <xf numFmtId="0" fontId="19" fillId="0" borderId="17" xfId="1" applyFont="1" applyBorder="1" applyAlignment="1" applyProtection="1">
      <alignment horizontal="left" vertical="center" wrapText="1"/>
      <protection locked="0"/>
    </xf>
    <xf numFmtId="0" fontId="58" fillId="0" borderId="7" xfId="1" applyFont="1" applyBorder="1" applyAlignment="1" applyProtection="1">
      <alignment horizontal="justify" vertical="top" wrapText="1"/>
    </xf>
    <xf numFmtId="0" fontId="23" fillId="0" borderId="0" xfId="1" applyFont="1" applyBorder="1" applyAlignment="1" applyProtection="1">
      <alignment horizontal="justify" vertical="top" wrapText="1"/>
    </xf>
    <xf numFmtId="0" fontId="23" fillId="0" borderId="17" xfId="1" applyFont="1" applyBorder="1" applyAlignment="1" applyProtection="1">
      <alignment horizontal="justify" vertical="top" wrapText="1"/>
    </xf>
    <xf numFmtId="0" fontId="19" fillId="0" borderId="7" xfId="1" applyFont="1" applyBorder="1" applyAlignment="1" applyProtection="1">
      <alignment horizontal="left" vertical="top" wrapText="1"/>
    </xf>
    <xf numFmtId="0" fontId="17" fillId="0" borderId="0" xfId="1" applyFont="1" applyBorder="1" applyAlignment="1" applyProtection="1">
      <alignment horizontal="left" vertical="top" wrapText="1"/>
    </xf>
    <xf numFmtId="0" fontId="17" fillId="0" borderId="17" xfId="1" applyFont="1" applyBorder="1" applyAlignment="1" applyProtection="1">
      <alignment horizontal="left" vertical="top" wrapText="1"/>
    </xf>
    <xf numFmtId="0" fontId="21" fillId="0" borderId="0" xfId="1" applyFont="1" applyAlignment="1" applyProtection="1">
      <alignment horizontal="center" vertical="top" wrapText="1"/>
    </xf>
    <xf numFmtId="0" fontId="69" fillId="0" borderId="0" xfId="1" applyFont="1" applyAlignment="1" applyProtection="1">
      <alignment horizontal="center" vertical="top" wrapText="1"/>
    </xf>
    <xf numFmtId="0" fontId="21" fillId="0" borderId="0" xfId="1" applyFont="1" applyBorder="1" applyAlignment="1" applyProtection="1">
      <alignment vertical="top"/>
      <protection locked="0"/>
    </xf>
    <xf numFmtId="0" fontId="22" fillId="0" borderId="0" xfId="0" applyFont="1" applyAlignment="1" applyProtection="1">
      <alignment vertical="top"/>
      <protection locked="0"/>
    </xf>
    <xf numFmtId="0" fontId="19" fillId="0" borderId="15" xfId="1" applyFont="1" applyBorder="1" applyAlignment="1" applyProtection="1">
      <alignment horizontal="justify" vertical="top" wrapText="1"/>
      <protection locked="0"/>
    </xf>
    <xf numFmtId="0" fontId="19" fillId="0" borderId="34" xfId="1" applyFont="1" applyBorder="1" applyAlignment="1" applyProtection="1">
      <alignment horizontal="justify" vertical="top" wrapText="1"/>
      <protection locked="0"/>
    </xf>
    <xf numFmtId="0" fontId="19" fillId="0" borderId="16" xfId="1" applyFont="1" applyBorder="1" applyAlignment="1" applyProtection="1">
      <alignment horizontal="justify" vertical="top" wrapText="1"/>
      <protection locked="0"/>
    </xf>
    <xf numFmtId="0" fontId="19" fillId="0" borderId="6" xfId="1" applyFont="1" applyBorder="1" applyAlignment="1" applyProtection="1">
      <alignment horizontal="center" shrinkToFit="1"/>
      <protection locked="0"/>
    </xf>
    <xf numFmtId="0" fontId="19" fillId="0" borderId="0" xfId="1" applyFont="1" applyBorder="1" applyAlignment="1" applyProtection="1">
      <alignment horizontal="left" shrinkToFit="1"/>
      <protection locked="0"/>
    </xf>
    <xf numFmtId="0" fontId="19" fillId="0" borderId="17" xfId="1" applyFont="1" applyBorder="1" applyAlignment="1" applyProtection="1">
      <alignment horizontal="left" shrinkToFit="1"/>
      <protection locked="0"/>
    </xf>
    <xf numFmtId="0" fontId="60" fillId="0" borderId="0" xfId="1" applyFont="1" applyFill="1" applyBorder="1" applyAlignment="1" applyProtection="1">
      <alignment horizontal="justify" vertical="top" wrapText="1"/>
    </xf>
    <xf numFmtId="0" fontId="19" fillId="0" borderId="0" xfId="1" applyFont="1" applyFill="1" applyBorder="1" applyAlignment="1" applyProtection="1">
      <alignment horizontal="justify" vertical="top" wrapText="1"/>
    </xf>
    <xf numFmtId="0" fontId="19" fillId="0" borderId="0" xfId="1" applyFont="1" applyFill="1" applyBorder="1" applyAlignment="1" applyProtection="1">
      <alignment vertical="center"/>
    </xf>
    <xf numFmtId="0" fontId="19" fillId="0" borderId="17" xfId="1" applyFont="1" applyFill="1" applyBorder="1" applyAlignment="1" applyProtection="1">
      <alignment vertical="center"/>
    </xf>
    <xf numFmtId="0" fontId="60" fillId="0" borderId="0" xfId="1" applyFont="1" applyBorder="1" applyAlignment="1" applyProtection="1">
      <alignment horizontal="justify" vertical="top" wrapText="1"/>
    </xf>
    <xf numFmtId="0" fontId="19" fillId="0" borderId="0" xfId="1" applyFont="1" applyBorder="1" applyAlignment="1" applyProtection="1">
      <alignment horizontal="justify" vertical="top" wrapText="1"/>
    </xf>
    <xf numFmtId="0" fontId="22" fillId="0" borderId="0" xfId="1" applyFont="1" applyBorder="1" applyAlignment="1" applyProtection="1">
      <alignment vertical="center"/>
    </xf>
    <xf numFmtId="0" fontId="22" fillId="0" borderId="17" xfId="1" applyFont="1" applyBorder="1" applyAlignment="1" applyProtection="1">
      <alignment vertical="center"/>
    </xf>
    <xf numFmtId="0" fontId="19" fillId="0" borderId="0" xfId="1" applyFont="1" applyBorder="1" applyAlignment="1" applyProtection="1">
      <alignment horizontal="center" wrapText="1"/>
    </xf>
    <xf numFmtId="14" fontId="19" fillId="0" borderId="6" xfId="1" applyNumberFormat="1" applyFont="1" applyBorder="1" applyAlignment="1" applyProtection="1">
      <alignment horizontal="center" wrapText="1"/>
      <protection locked="0"/>
    </xf>
    <xf numFmtId="0" fontId="19" fillId="0" borderId="0" xfId="1" applyFont="1" applyBorder="1" applyAlignment="1" applyProtection="1">
      <alignment horizontal="right" wrapText="1"/>
    </xf>
    <xf numFmtId="0" fontId="19" fillId="0" borderId="6" xfId="1" applyFont="1" applyBorder="1" applyAlignment="1" applyProtection="1">
      <alignment horizontal="center" wrapText="1"/>
      <protection locked="0"/>
    </xf>
    <xf numFmtId="0" fontId="19" fillId="0" borderId="18" xfId="1" applyFont="1" applyBorder="1" applyAlignment="1" applyProtection="1">
      <alignment horizontal="center" wrapText="1"/>
      <protection locked="0"/>
    </xf>
    <xf numFmtId="0" fontId="60" fillId="0" borderId="17" xfId="1" applyFont="1" applyFill="1" applyBorder="1" applyAlignment="1" applyProtection="1">
      <alignment horizontal="justify" vertical="top" wrapText="1"/>
    </xf>
    <xf numFmtId="0" fontId="19" fillId="0" borderId="6" xfId="1" applyFont="1" applyBorder="1" applyAlignment="1" applyProtection="1">
      <alignment horizontal="center" vertical="center" wrapText="1"/>
    </xf>
    <xf numFmtId="0" fontId="19" fillId="0" borderId="7" xfId="1" applyFont="1" applyBorder="1" applyAlignment="1" applyProtection="1">
      <alignment wrapText="1"/>
    </xf>
    <xf numFmtId="0" fontId="19" fillId="0" borderId="0" xfId="1" applyFont="1" applyBorder="1" applyAlignment="1" applyProtection="1">
      <alignment wrapText="1"/>
    </xf>
    <xf numFmtId="0" fontId="19" fillId="0" borderId="6" xfId="1" applyFont="1" applyBorder="1" applyAlignment="1" applyProtection="1">
      <alignment horizontal="center"/>
      <protection locked="0"/>
    </xf>
    <xf numFmtId="0" fontId="19" fillId="0" borderId="18" xfId="1" applyFont="1" applyBorder="1" applyAlignment="1" applyProtection="1">
      <alignment horizontal="center"/>
      <protection locked="0"/>
    </xf>
    <xf numFmtId="0" fontId="21" fillId="0" borderId="35" xfId="1" applyFont="1" applyBorder="1" applyAlignment="1" applyProtection="1">
      <alignment horizontal="justify" wrapText="1"/>
      <protection locked="0"/>
    </xf>
    <xf numFmtId="0" fontId="22" fillId="0" borderId="35" xfId="1" applyFont="1" applyBorder="1" applyAlignment="1" applyProtection="1">
      <alignment horizontal="justify" wrapText="1"/>
      <protection locked="0"/>
    </xf>
    <xf numFmtId="0" fontId="19" fillId="0" borderId="15" xfId="1" applyFont="1" applyBorder="1" applyAlignment="1" applyProtection="1">
      <alignment vertical="top" wrapText="1"/>
      <protection locked="0"/>
    </xf>
    <xf numFmtId="0" fontId="19" fillId="0" borderId="34" xfId="1" applyFont="1" applyBorder="1" applyAlignment="1" applyProtection="1">
      <alignment vertical="top" wrapText="1"/>
      <protection locked="0"/>
    </xf>
    <xf numFmtId="0" fontId="19" fillId="0" borderId="16" xfId="1" applyFont="1" applyBorder="1" applyAlignment="1" applyProtection="1">
      <alignment vertical="top" wrapText="1"/>
      <protection locked="0"/>
    </xf>
    <xf numFmtId="0" fontId="19" fillId="0" borderId="7" xfId="1" applyFont="1" applyBorder="1" applyAlignment="1" applyProtection="1">
      <alignment horizontal="justify"/>
    </xf>
    <xf numFmtId="0" fontId="19" fillId="0" borderId="0" xfId="0" applyFont="1" applyBorder="1" applyAlignment="1"/>
    <xf numFmtId="0" fontId="11" fillId="0" borderId="35" xfId="1" applyFont="1" applyBorder="1" applyAlignment="1" applyProtection="1">
      <alignment horizontal="left" wrapText="1"/>
      <protection locked="0"/>
    </xf>
    <xf numFmtId="0" fontId="22" fillId="0" borderId="35" xfId="0" applyFont="1" applyBorder="1" applyAlignment="1">
      <alignment horizontal="left" wrapText="1"/>
    </xf>
    <xf numFmtId="0" fontId="22" fillId="0" borderId="19" xfId="0" applyFont="1" applyBorder="1" applyAlignment="1">
      <alignment horizontal="left" wrapText="1"/>
    </xf>
    <xf numFmtId="0" fontId="19" fillId="0" borderId="35" xfId="1" applyFont="1" applyBorder="1" applyAlignment="1" applyProtection="1">
      <alignment horizontal="left" wrapText="1"/>
      <protection locked="0"/>
    </xf>
    <xf numFmtId="0" fontId="19" fillId="0" borderId="6" xfId="1" applyFont="1" applyBorder="1" applyAlignment="1" applyProtection="1">
      <alignment horizontal="left" wrapText="1"/>
      <protection locked="0"/>
    </xf>
    <xf numFmtId="0" fontId="22" fillId="0" borderId="6" xfId="0" applyFont="1" applyBorder="1" applyAlignment="1">
      <alignment horizontal="left" wrapText="1"/>
    </xf>
    <xf numFmtId="0" fontId="22" fillId="0" borderId="18" xfId="0" applyFont="1" applyBorder="1" applyAlignment="1">
      <alignment horizontal="left" wrapText="1"/>
    </xf>
    <xf numFmtId="0" fontId="25" fillId="0" borderId="0" xfId="1" applyFont="1" applyAlignment="1" applyProtection="1">
      <alignment horizontal="center" vertical="center"/>
    </xf>
    <xf numFmtId="0" fontId="25" fillId="0" borderId="7" xfId="1" applyFont="1" applyBorder="1" applyAlignment="1" applyProtection="1">
      <alignment horizontal="justify" vertical="center" wrapText="1"/>
    </xf>
    <xf numFmtId="0" fontId="25" fillId="0" borderId="0" xfId="1" applyFont="1" applyBorder="1" applyAlignment="1" applyProtection="1">
      <alignment horizontal="justify" vertical="center" wrapText="1"/>
    </xf>
    <xf numFmtId="0" fontId="25" fillId="0" borderId="17" xfId="1" applyFont="1" applyBorder="1" applyAlignment="1" applyProtection="1">
      <alignment horizontal="justify" vertical="center" wrapText="1"/>
    </xf>
    <xf numFmtId="0" fontId="26" fillId="0" borderId="0" xfId="1" applyFont="1" applyBorder="1" applyAlignment="1" applyProtection="1">
      <alignment vertical="center"/>
    </xf>
    <xf numFmtId="0" fontId="21" fillId="0" borderId="6" xfId="1" applyFont="1" applyBorder="1" applyAlignment="1" applyProtection="1">
      <alignment horizontal="justify" wrapText="1"/>
    </xf>
    <xf numFmtId="0" fontId="22" fillId="0" borderId="6" xfId="1" applyFont="1" applyBorder="1" applyAlignment="1" applyProtection="1">
      <alignment horizontal="justify" wrapText="1"/>
    </xf>
    <xf numFmtId="0" fontId="25" fillId="0" borderId="15" xfId="1" applyFont="1" applyBorder="1" applyAlignment="1" applyProtection="1">
      <alignment horizontal="justify" vertical="top" wrapText="1"/>
      <protection locked="0"/>
    </xf>
    <xf numFmtId="0" fontId="25" fillId="0" borderId="34" xfId="1" applyFont="1" applyBorder="1" applyAlignment="1" applyProtection="1">
      <alignment horizontal="justify" vertical="top" wrapText="1"/>
      <protection locked="0"/>
    </xf>
    <xf numFmtId="0" fontId="25" fillId="0" borderId="16" xfId="1" applyFont="1" applyBorder="1" applyAlignment="1" applyProtection="1">
      <alignment horizontal="justify" vertical="top" wrapText="1"/>
      <protection locked="0"/>
    </xf>
    <xf numFmtId="0" fontId="25" fillId="0" borderId="7" xfId="1" applyFont="1" applyBorder="1" applyAlignment="1" applyProtection="1">
      <alignment horizontal="justify" vertical="top" wrapText="1"/>
    </xf>
    <xf numFmtId="0" fontId="25" fillId="0" borderId="0" xfId="1" applyFont="1" applyBorder="1" applyAlignment="1" applyProtection="1">
      <alignment horizontal="justify" vertical="top" wrapText="1"/>
    </xf>
    <xf numFmtId="0" fontId="25" fillId="0" borderId="17" xfId="1" applyFont="1" applyBorder="1" applyAlignment="1" applyProtection="1">
      <alignment horizontal="justify" vertical="top" wrapText="1"/>
    </xf>
    <xf numFmtId="0" fontId="26" fillId="0" borderId="7" xfId="1" applyFont="1" applyBorder="1" applyAlignment="1" applyProtection="1">
      <alignment horizontal="left" wrapText="1"/>
    </xf>
    <xf numFmtId="0" fontId="22" fillId="0" borderId="0" xfId="0" applyFont="1" applyBorder="1" applyAlignment="1" applyProtection="1">
      <alignment wrapText="1"/>
    </xf>
    <xf numFmtId="0" fontId="19" fillId="0" borderId="3" xfId="1" applyFont="1" applyBorder="1" applyAlignment="1" applyProtection="1">
      <alignment horizontal="center" vertical="center" wrapText="1"/>
    </xf>
    <xf numFmtId="0" fontId="23" fillId="0" borderId="0" xfId="1" applyFont="1" applyBorder="1" applyAlignment="1" applyProtection="1">
      <alignment horizontal="center" vertical="center" wrapText="1"/>
    </xf>
    <xf numFmtId="0" fontId="19" fillId="0" borderId="0" xfId="0" applyFont="1" applyBorder="1" applyAlignment="1" applyProtection="1">
      <alignment horizontal="center" vertical="center" wrapText="1"/>
    </xf>
    <xf numFmtId="0" fontId="19" fillId="0" borderId="17" xfId="0" applyFont="1" applyBorder="1" applyAlignment="1" applyProtection="1">
      <alignment horizontal="center" vertical="center" wrapText="1"/>
    </xf>
    <xf numFmtId="0" fontId="19" fillId="0" borderId="2" xfId="1" applyFont="1" applyBorder="1" applyAlignment="1" applyProtection="1">
      <alignment horizontal="center" vertical="center" wrapText="1"/>
    </xf>
    <xf numFmtId="0" fontId="19" fillId="0" borderId="19" xfId="1" applyFont="1" applyBorder="1" applyAlignment="1" applyProtection="1">
      <alignment horizontal="center" vertical="center" wrapText="1"/>
    </xf>
    <xf numFmtId="0" fontId="24" fillId="0" borderId="2" xfId="1" applyFont="1" applyBorder="1" applyAlignment="1" applyProtection="1">
      <alignment horizontal="center" vertical="top" wrapText="1"/>
    </xf>
    <xf numFmtId="0" fontId="24" fillId="0" borderId="19" xfId="1" applyFont="1" applyBorder="1" applyAlignment="1" applyProtection="1">
      <alignment horizontal="center" vertical="top" wrapText="1"/>
    </xf>
    <xf numFmtId="0" fontId="19" fillId="0" borderId="6" xfId="1" applyFont="1" applyBorder="1" applyAlignment="1" applyProtection="1">
      <alignment horizontal="left"/>
      <protection locked="0"/>
    </xf>
    <xf numFmtId="0" fontId="19" fillId="0" borderId="18" xfId="1" applyFont="1" applyBorder="1" applyAlignment="1" applyProtection="1">
      <alignment horizontal="left"/>
      <protection locked="0"/>
    </xf>
    <xf numFmtId="0" fontId="19" fillId="0" borderId="7" xfId="1" applyFont="1" applyBorder="1" applyAlignment="1" applyProtection="1">
      <alignment horizontal="left" wrapText="1"/>
      <protection locked="0"/>
    </xf>
    <xf numFmtId="0" fontId="19" fillId="0" borderId="0" xfId="1" applyFont="1" applyBorder="1" applyAlignment="1" applyProtection="1">
      <alignment horizontal="left" wrapText="1"/>
      <protection locked="0"/>
    </xf>
    <xf numFmtId="0" fontId="24" fillId="0" borderId="3" xfId="1" applyFont="1" applyBorder="1" applyAlignment="1" applyProtection="1">
      <alignment horizontal="center" vertical="top" wrapText="1"/>
    </xf>
    <xf numFmtId="0" fontId="23" fillId="0" borderId="14" xfId="1" applyFont="1" applyBorder="1" applyAlignment="1" applyProtection="1">
      <alignment horizontal="center" vertical="center" wrapText="1"/>
    </xf>
    <xf numFmtId="0" fontId="19" fillId="0" borderId="3" xfId="0" applyFont="1" applyBorder="1" applyAlignment="1" applyProtection="1">
      <alignment horizontal="center" vertical="center"/>
    </xf>
    <xf numFmtId="0" fontId="23" fillId="0" borderId="2" xfId="1" applyFont="1" applyBorder="1" applyAlignment="1" applyProtection="1">
      <alignment horizontal="center" vertical="center" wrapText="1"/>
    </xf>
    <xf numFmtId="0" fontId="23" fillId="0" borderId="35" xfId="1" applyFont="1" applyBorder="1" applyAlignment="1" applyProtection="1">
      <alignment horizontal="center" vertical="center" wrapText="1"/>
    </xf>
    <xf numFmtId="0" fontId="23" fillId="0" borderId="39" xfId="1" applyFont="1" applyBorder="1" applyAlignment="1" applyProtection="1">
      <alignment horizontal="center" vertical="center" wrapText="1"/>
    </xf>
    <xf numFmtId="0" fontId="19" fillId="0" borderId="0" xfId="1" applyFont="1" applyBorder="1" applyAlignment="1" applyProtection="1">
      <alignment horizontal="center"/>
      <protection locked="0"/>
    </xf>
    <xf numFmtId="0" fontId="19" fillId="0" borderId="35" xfId="1" applyFont="1" applyBorder="1" applyAlignment="1" applyProtection="1">
      <alignment horizontal="center" vertical="center" wrapText="1"/>
    </xf>
    <xf numFmtId="0" fontId="19" fillId="0" borderId="39" xfId="1" applyFont="1" applyBorder="1" applyAlignment="1" applyProtection="1">
      <alignment horizontal="center" vertical="center" wrapText="1"/>
    </xf>
    <xf numFmtId="0" fontId="24" fillId="0" borderId="35" xfId="1" applyFont="1" applyBorder="1" applyAlignment="1" applyProtection="1">
      <alignment horizontal="center" vertical="top" wrapText="1"/>
    </xf>
    <xf numFmtId="0" fontId="24" fillId="0" borderId="39" xfId="1" applyFont="1" applyBorder="1" applyAlignment="1" applyProtection="1">
      <alignment horizontal="center" vertical="top" wrapText="1"/>
    </xf>
    <xf numFmtId="0" fontId="22" fillId="0" borderId="0" xfId="0" applyFont="1" applyBorder="1" applyAlignment="1" applyProtection="1">
      <alignment horizontal="left" vertical="center"/>
      <protection locked="0"/>
    </xf>
    <xf numFmtId="0" fontId="41" fillId="0" borderId="0" xfId="0" applyFont="1" applyAlignment="1" applyProtection="1">
      <alignment horizontal="center" vertical="center"/>
    </xf>
    <xf numFmtId="0" fontId="37" fillId="0" borderId="0" xfId="0" applyFont="1" applyAlignment="1">
      <alignment horizontal="center" vertical="center"/>
    </xf>
    <xf numFmtId="0" fontId="23" fillId="0" borderId="0" xfId="0" applyFont="1" applyAlignment="1" applyProtection="1">
      <alignment horizontal="center" vertical="center"/>
    </xf>
    <xf numFmtId="0" fontId="22" fillId="0" borderId="0" xfId="0" applyFont="1" applyAlignment="1">
      <alignment horizontal="center" vertical="center"/>
    </xf>
    <xf numFmtId="0" fontId="19" fillId="0" borderId="6" xfId="0" applyFont="1" applyBorder="1" applyAlignment="1" applyProtection="1">
      <alignment horizontal="center" vertical="center"/>
    </xf>
    <xf numFmtId="0" fontId="36" fillId="0" borderId="0" xfId="0" applyFont="1" applyAlignment="1" applyProtection="1">
      <alignment horizontal="justify" vertical="center" wrapText="1"/>
    </xf>
    <xf numFmtId="0" fontId="37" fillId="0" borderId="0" xfId="0" applyFont="1" applyAlignment="1">
      <alignment horizontal="justify" vertical="center"/>
    </xf>
    <xf numFmtId="0" fontId="25" fillId="0" borderId="19" xfId="0" applyFont="1" applyBorder="1" applyAlignment="1" applyProtection="1">
      <alignment horizontal="center" vertical="center" wrapText="1"/>
    </xf>
    <xf numFmtId="0" fontId="25" fillId="0" borderId="2" xfId="0" applyFont="1" applyBorder="1" applyAlignment="1" applyProtection="1">
      <alignment horizontal="center" vertical="center" wrapText="1"/>
    </xf>
    <xf numFmtId="0" fontId="25" fillId="0" borderId="13" xfId="0" applyFont="1" applyBorder="1" applyAlignment="1" applyProtection="1">
      <alignment horizontal="center" vertical="center" wrapText="1"/>
    </xf>
    <xf numFmtId="0" fontId="25" fillId="0" borderId="4" xfId="0" applyFont="1" applyBorder="1" applyAlignment="1" applyProtection="1">
      <alignment horizontal="center" vertical="center" wrapText="1"/>
    </xf>
    <xf numFmtId="0" fontId="25" fillId="0" borderId="20" xfId="0" applyFont="1" applyBorder="1" applyAlignment="1" applyProtection="1">
      <alignment horizontal="center" vertical="center" wrapText="1"/>
    </xf>
    <xf numFmtId="0" fontId="25" fillId="0" borderId="8" xfId="0" applyFont="1" applyBorder="1" applyAlignment="1" applyProtection="1">
      <alignment horizontal="center" vertical="center" wrapText="1"/>
    </xf>
    <xf numFmtId="0" fontId="25" fillId="0" borderId="23" xfId="0" applyFont="1" applyBorder="1" applyAlignment="1" applyProtection="1">
      <alignment horizontal="center" vertical="center" wrapText="1"/>
    </xf>
    <xf numFmtId="0" fontId="25" fillId="0" borderId="16" xfId="0" applyFont="1" applyBorder="1" applyAlignment="1" applyProtection="1">
      <alignment horizontal="center" vertical="center" wrapText="1"/>
    </xf>
    <xf numFmtId="0" fontId="25" fillId="0" borderId="18" xfId="0" applyFont="1" applyBorder="1" applyAlignment="1" applyProtection="1">
      <alignment horizontal="center" vertical="center" wrapText="1"/>
    </xf>
    <xf numFmtId="0" fontId="25" fillId="0" borderId="7" xfId="0" applyFont="1" applyBorder="1" applyAlignment="1" applyProtection="1">
      <alignment horizontal="center" vertical="center" wrapText="1"/>
    </xf>
    <xf numFmtId="0" fontId="39" fillId="0" borderId="5" xfId="0" applyFont="1" applyBorder="1" applyAlignment="1">
      <alignment horizontal="center" vertical="center" wrapText="1"/>
    </xf>
    <xf numFmtId="0" fontId="25" fillId="0" borderId="0" xfId="0" applyFont="1" applyBorder="1" applyAlignment="1" applyProtection="1">
      <alignment horizontal="justify" vertical="top"/>
    </xf>
    <xf numFmtId="0" fontId="39" fillId="0" borderId="0" xfId="0" applyFont="1" applyBorder="1" applyAlignment="1">
      <alignment horizontal="justify" vertical="top"/>
    </xf>
    <xf numFmtId="166" fontId="25" fillId="0" borderId="41" xfId="0" applyNumberFormat="1" applyFont="1" applyBorder="1" applyAlignment="1" applyProtection="1">
      <alignment horizontal="center" vertical="center" wrapText="1"/>
      <protection locked="0"/>
    </xf>
    <xf numFmtId="0" fontId="39" fillId="0" borderId="18" xfId="0" applyFont="1" applyBorder="1" applyAlignment="1" applyProtection="1">
      <alignment horizontal="center" vertical="center" wrapText="1"/>
      <protection locked="0"/>
    </xf>
    <xf numFmtId="0" fontId="25" fillId="0" borderId="0" xfId="0" applyFont="1" applyAlignment="1" applyProtection="1">
      <alignment horizontal="justify" vertical="center"/>
    </xf>
    <xf numFmtId="0" fontId="25" fillId="0" borderId="0" xfId="0" applyFont="1" applyAlignment="1" applyProtection="1">
      <alignment vertical="center"/>
    </xf>
    <xf numFmtId="0" fontId="19" fillId="0" borderId="0" xfId="0" applyFont="1" applyAlignment="1" applyProtection="1">
      <alignment horizontal="justify" vertical="center"/>
    </xf>
    <xf numFmtId="0" fontId="19" fillId="0" borderId="0" xfId="0" applyFont="1" applyAlignment="1" applyProtection="1">
      <alignment vertical="center"/>
    </xf>
    <xf numFmtId="166" fontId="25" fillId="3" borderId="40" xfId="0" applyNumberFormat="1" applyFont="1" applyFill="1" applyBorder="1" applyAlignment="1" applyProtection="1">
      <alignment horizontal="center" vertical="center" wrapText="1"/>
    </xf>
    <xf numFmtId="0" fontId="39" fillId="0" borderId="16" xfId="0" applyFont="1" applyBorder="1" applyAlignment="1">
      <alignment horizontal="center" vertical="center" wrapText="1"/>
    </xf>
    <xf numFmtId="0" fontId="19" fillId="0" borderId="0" xfId="0" applyFont="1" applyAlignment="1" applyProtection="1">
      <alignment horizontal="justify" vertical="top" wrapText="1"/>
    </xf>
    <xf numFmtId="0" fontId="19" fillId="0" borderId="0" xfId="0" applyFont="1" applyAlignment="1" applyProtection="1">
      <alignment vertical="top"/>
    </xf>
    <xf numFmtId="0" fontId="25" fillId="0" borderId="40" xfId="0" applyFont="1" applyBorder="1" applyAlignment="1" applyProtection="1">
      <alignment horizontal="center" vertical="center" wrapText="1"/>
    </xf>
    <xf numFmtId="0" fontId="39" fillId="0" borderId="34" xfId="0" applyFont="1" applyBorder="1" applyAlignment="1">
      <alignment horizontal="center" vertical="center" wrapText="1"/>
    </xf>
    <xf numFmtId="166" fontId="25" fillId="3" borderId="42" xfId="0" applyNumberFormat="1" applyFont="1" applyFill="1" applyBorder="1" applyAlignment="1" applyProtection="1">
      <alignment horizontal="center" vertical="center" wrapText="1"/>
    </xf>
    <xf numFmtId="0" fontId="39" fillId="0" borderId="17" xfId="0" applyFont="1" applyBorder="1" applyAlignment="1">
      <alignment horizontal="center" vertical="center" wrapText="1"/>
    </xf>
    <xf numFmtId="0" fontId="25" fillId="0" borderId="42" xfId="0" applyFont="1" applyFill="1" applyBorder="1" applyAlignment="1" applyProtection="1">
      <alignment horizontal="center" vertical="center" wrapText="1"/>
    </xf>
    <xf numFmtId="0" fontId="39" fillId="0" borderId="0" xfId="0" applyFont="1" applyFill="1" applyBorder="1" applyAlignment="1">
      <alignment horizontal="center" vertical="center" wrapText="1"/>
    </xf>
    <xf numFmtId="0" fontId="39" fillId="0" borderId="41" xfId="0" applyFont="1" applyFill="1" applyBorder="1" applyAlignment="1">
      <alignment horizontal="center" vertical="center" wrapText="1"/>
    </xf>
    <xf numFmtId="0" fontId="39" fillId="0" borderId="6" xfId="0" applyFont="1" applyFill="1" applyBorder="1" applyAlignment="1">
      <alignment horizontal="center" vertical="center" wrapText="1"/>
    </xf>
    <xf numFmtId="0" fontId="21" fillId="0" borderId="0" xfId="0" applyFont="1" applyAlignment="1" applyProtection="1">
      <alignment horizontal="center" vertical="center"/>
    </xf>
    <xf numFmtId="0" fontId="39" fillId="0" borderId="0" xfId="0" applyFont="1" applyAlignment="1">
      <alignment vertical="center"/>
    </xf>
    <xf numFmtId="0" fontId="82" fillId="0" borderId="0" xfId="0" applyFont="1" applyAlignment="1">
      <alignment vertical="center"/>
    </xf>
    <xf numFmtId="0" fontId="25" fillId="0" borderId="22" xfId="0" applyFont="1" applyBorder="1" applyAlignment="1" applyProtection="1">
      <alignment horizontal="center" vertical="center" wrapText="1"/>
    </xf>
    <xf numFmtId="0" fontId="25" fillId="0" borderId="34" xfId="0" applyFont="1" applyBorder="1" applyAlignment="1" applyProtection="1">
      <alignment horizontal="center" vertical="center" wrapText="1"/>
    </xf>
    <xf numFmtId="0" fontId="25" fillId="0" borderId="41" xfId="0" applyFont="1" applyBorder="1" applyAlignment="1" applyProtection="1">
      <alignment horizontal="center" vertical="center" wrapText="1"/>
    </xf>
    <xf numFmtId="0" fontId="25" fillId="0" borderId="6" xfId="0" applyFont="1" applyBorder="1" applyAlignment="1" applyProtection="1">
      <alignment horizontal="center" vertical="center" wrapText="1"/>
    </xf>
    <xf numFmtId="0" fontId="39" fillId="0" borderId="18" xfId="0" applyFont="1" applyBorder="1" applyAlignment="1">
      <alignment horizontal="center" vertical="center" wrapText="1"/>
    </xf>
    <xf numFmtId="0" fontId="42" fillId="0" borderId="0" xfId="0" applyFont="1" applyAlignment="1" applyProtection="1">
      <alignment horizontal="center" vertical="center"/>
    </xf>
    <xf numFmtId="0" fontId="36" fillId="0" borderId="0" xfId="0" applyFont="1" applyAlignment="1" applyProtection="1">
      <alignment horizontal="justify" vertical="center"/>
    </xf>
    <xf numFmtId="0" fontId="22" fillId="0" borderId="37" xfId="0" applyFont="1" applyBorder="1" applyAlignment="1" applyProtection="1">
      <alignment horizontal="center" vertical="center"/>
    </xf>
    <xf numFmtId="0" fontId="22" fillId="0" borderId="35" xfId="0" applyFont="1" applyBorder="1" applyAlignment="1" applyProtection="1">
      <alignment horizontal="center" vertical="center"/>
    </xf>
    <xf numFmtId="0" fontId="22" fillId="0" borderId="19" xfId="0" applyFont="1" applyBorder="1" applyAlignment="1" applyProtection="1">
      <alignment horizontal="center" vertical="center"/>
    </xf>
    <xf numFmtId="0" fontId="21" fillId="0" borderId="0" xfId="0" applyFont="1" applyBorder="1" applyAlignment="1" applyProtection="1">
      <alignment horizontal="left" vertical="center"/>
    </xf>
    <xf numFmtId="0" fontId="36" fillId="0" borderId="6" xfId="0" applyFont="1" applyBorder="1" applyAlignment="1" applyProtection="1">
      <alignment horizontal="center" vertical="center"/>
    </xf>
    <xf numFmtId="0" fontId="49" fillId="0" borderId="0" xfId="0" applyFont="1" applyAlignment="1">
      <alignment horizontal="center" vertical="center"/>
    </xf>
    <xf numFmtId="0" fontId="50" fillId="0" borderId="0" xfId="0" applyFont="1" applyAlignment="1">
      <alignment horizontal="center" vertical="center"/>
    </xf>
    <xf numFmtId="0" fontId="51" fillId="0" borderId="0" xfId="0" applyFont="1" applyAlignment="1">
      <alignment horizontal="center" vertical="center"/>
    </xf>
    <xf numFmtId="0" fontId="35" fillId="0" borderId="0" xfId="0" applyFont="1" applyBorder="1" applyAlignment="1">
      <alignment vertical="center" wrapText="1"/>
    </xf>
    <xf numFmtId="0" fontId="37" fillId="0" borderId="0" xfId="0" applyFont="1" applyBorder="1" applyAlignment="1">
      <alignment vertical="center" wrapText="1"/>
    </xf>
    <xf numFmtId="0" fontId="25" fillId="0" borderId="2" xfId="0" applyFont="1" applyBorder="1" applyAlignment="1">
      <alignment horizontal="center" vertical="top" wrapText="1"/>
    </xf>
    <xf numFmtId="0" fontId="22" fillId="0" borderId="19" xfId="0" applyFont="1" applyBorder="1" applyAlignment="1">
      <alignment horizontal="center" vertical="top" wrapText="1"/>
    </xf>
    <xf numFmtId="0" fontId="41" fillId="0" borderId="0" xfId="0" applyFont="1" applyAlignment="1">
      <alignment horizontal="center" vertical="center"/>
    </xf>
    <xf numFmtId="0" fontId="36" fillId="0" borderId="35" xfId="0" applyFont="1" applyBorder="1" applyAlignment="1" applyProtection="1">
      <alignment horizontal="center" vertical="center" wrapText="1"/>
      <protection locked="0"/>
    </xf>
    <xf numFmtId="0" fontId="19" fillId="0" borderId="15" xfId="0" applyFont="1" applyBorder="1" applyAlignment="1">
      <alignment horizontal="center" vertical="center" wrapText="1"/>
    </xf>
    <xf numFmtId="0" fontId="19" fillId="0" borderId="34" xfId="0" applyFont="1" applyBorder="1" applyAlignment="1">
      <alignment horizontal="center" vertical="center" wrapText="1"/>
    </xf>
    <xf numFmtId="0" fontId="19" fillId="0" borderId="4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45" xfId="0" applyFont="1" applyBorder="1" applyAlignment="1">
      <alignment horizontal="center" vertical="center" wrapText="1"/>
    </xf>
    <xf numFmtId="0" fontId="36" fillId="0" borderId="0" xfId="0" applyFont="1" applyBorder="1" applyAlignment="1">
      <alignment horizontal="left" vertical="center" wrapText="1"/>
    </xf>
    <xf numFmtId="0" fontId="37" fillId="0" borderId="6" xfId="0" applyFont="1" applyBorder="1" applyAlignment="1" applyProtection="1">
      <alignment horizontal="center" vertical="center"/>
    </xf>
    <xf numFmtId="0" fontId="19" fillId="0" borderId="43" xfId="0" applyFont="1" applyBorder="1" applyAlignment="1">
      <alignment horizontal="center" vertical="center" wrapText="1"/>
    </xf>
    <xf numFmtId="0" fontId="22" fillId="0" borderId="34" xfId="0" applyFont="1" applyBorder="1" applyAlignment="1">
      <alignment horizontal="center" vertical="center" wrapText="1"/>
    </xf>
    <xf numFmtId="0" fontId="60" fillId="0" borderId="38" xfId="0" applyFont="1" applyBorder="1" applyAlignment="1">
      <alignment horizontal="center" vertical="center" wrapText="1"/>
    </xf>
    <xf numFmtId="0" fontId="89" fillId="0" borderId="6" xfId="0" applyFont="1" applyBorder="1" applyAlignment="1">
      <alignment horizontal="center" vertical="center" wrapText="1"/>
    </xf>
    <xf numFmtId="0" fontId="41" fillId="0" borderId="0" xfId="0" applyFont="1" applyAlignment="1">
      <alignment horizontal="left" vertical="center"/>
    </xf>
    <xf numFmtId="0" fontId="37" fillId="0" borderId="0" xfId="0" applyFont="1" applyBorder="1" applyAlignment="1" applyProtection="1">
      <alignment horizontal="left" vertical="center"/>
      <protection locked="0"/>
    </xf>
    <xf numFmtId="0" fontId="22" fillId="0" borderId="16" xfId="0" applyFont="1" applyBorder="1" applyAlignment="1">
      <alignment horizontal="center" vertical="center" wrapText="1"/>
    </xf>
    <xf numFmtId="0" fontId="19" fillId="0" borderId="38"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18" xfId="0" applyFont="1" applyBorder="1" applyAlignment="1">
      <alignment horizontal="center" vertical="center" wrapText="1"/>
    </xf>
    <xf numFmtId="0" fontId="80" fillId="0" borderId="49" xfId="0" applyFont="1" applyBorder="1" applyAlignment="1" applyProtection="1">
      <alignment horizontal="right" vertical="center" wrapText="1"/>
      <protection locked="0"/>
    </xf>
    <xf numFmtId="0" fontId="80" fillId="0" borderId="51" xfId="0" applyFont="1" applyBorder="1" applyAlignment="1" applyProtection="1">
      <alignment horizontal="right" vertical="center" wrapText="1"/>
      <protection locked="0"/>
    </xf>
    <xf numFmtId="0" fontId="80" fillId="0" borderId="50" xfId="0" applyFont="1" applyBorder="1" applyAlignment="1" applyProtection="1">
      <alignment horizontal="right" vertical="center" wrapText="1"/>
      <protection locked="0"/>
    </xf>
    <xf numFmtId="0" fontId="80" fillId="0" borderId="5" xfId="0" applyFont="1" applyBorder="1" applyAlignment="1" applyProtection="1">
      <alignment horizontal="right" vertical="center" wrapText="1"/>
      <protection locked="0"/>
    </xf>
    <xf numFmtId="0" fontId="80" fillId="0" borderId="6" xfId="0" applyFont="1" applyBorder="1" applyAlignment="1" applyProtection="1">
      <alignment horizontal="right" vertical="center" wrapText="1"/>
      <protection locked="0"/>
    </xf>
    <xf numFmtId="0" fontId="80" fillId="0" borderId="45" xfId="0" applyFont="1" applyBorder="1" applyAlignment="1" applyProtection="1">
      <alignment horizontal="right" vertical="center" wrapText="1"/>
      <protection locked="0"/>
    </xf>
    <xf numFmtId="0" fontId="52" fillId="0" borderId="0" xfId="0" applyFont="1" applyAlignment="1" applyProtection="1">
      <alignment horizontal="center" vertical="center"/>
    </xf>
    <xf numFmtId="0" fontId="25" fillId="0" borderId="10" xfId="0" applyFont="1" applyBorder="1" applyAlignment="1" applyProtection="1">
      <alignment horizontal="center" vertical="top" wrapText="1"/>
    </xf>
    <xf numFmtId="0" fontId="25" fillId="0" borderId="9" xfId="0" applyFont="1" applyBorder="1" applyAlignment="1">
      <alignment horizontal="center" vertical="top" wrapText="1"/>
    </xf>
    <xf numFmtId="0" fontId="35" fillId="0" borderId="0" xfId="0" applyFont="1" applyAlignment="1" applyProtection="1">
      <alignment horizontal="center" vertical="center"/>
      <protection locked="0"/>
    </xf>
    <xf numFmtId="0" fontId="90" fillId="0" borderId="21" xfId="0" applyFont="1" applyBorder="1" applyAlignment="1" applyProtection="1">
      <alignment horizontal="center" vertical="top" wrapText="1"/>
    </xf>
    <xf numFmtId="0" fontId="25" fillId="0" borderId="8" xfId="0" applyFont="1" applyBorder="1" applyAlignment="1">
      <alignment horizontal="center" vertical="top" wrapText="1"/>
    </xf>
    <xf numFmtId="0" fontId="90" fillId="0" borderId="7" xfId="0" applyFont="1" applyBorder="1" applyAlignment="1" applyProtection="1">
      <alignment horizontal="center" vertical="top" wrapText="1"/>
    </xf>
    <xf numFmtId="0" fontId="25" fillId="0" borderId="5" xfId="0" applyFont="1" applyBorder="1" applyAlignment="1">
      <alignment horizontal="center" vertical="top" wrapText="1"/>
    </xf>
    <xf numFmtId="40" fontId="85" fillId="0" borderId="31" xfId="2" applyNumberFormat="1" applyFont="1" applyBorder="1" applyAlignment="1" applyProtection="1">
      <alignment horizontal="center" vertical="center" wrapText="1"/>
    </xf>
    <xf numFmtId="40" fontId="85" fillId="0" borderId="13" xfId="2" applyNumberFormat="1" applyFont="1" applyBorder="1" applyAlignment="1" applyProtection="1">
      <alignment horizontal="center" vertical="center" wrapText="1"/>
    </xf>
    <xf numFmtId="40" fontId="85" fillId="0" borderId="33" xfId="2" applyNumberFormat="1" applyFont="1" applyBorder="1" applyAlignment="1" applyProtection="1">
      <alignment horizontal="center" vertical="center" wrapText="1"/>
    </xf>
    <xf numFmtId="40" fontId="85" fillId="0" borderId="3" xfId="2" applyNumberFormat="1" applyFont="1" applyBorder="1" applyAlignment="1" applyProtection="1">
      <alignment horizontal="center" vertical="center" wrapText="1"/>
    </xf>
    <xf numFmtId="40" fontId="85" fillId="3" borderId="33" xfId="2" applyNumberFormat="1" applyFont="1" applyFill="1" applyBorder="1" applyAlignment="1" applyProtection="1">
      <alignment horizontal="center" vertical="center" wrapText="1"/>
    </xf>
    <xf numFmtId="40" fontId="85" fillId="3" borderId="3" xfId="2" applyNumberFormat="1" applyFont="1" applyFill="1" applyBorder="1" applyAlignment="1" applyProtection="1">
      <alignment horizontal="center" vertical="center" wrapText="1"/>
    </xf>
    <xf numFmtId="0" fontId="25" fillId="0" borderId="0" xfId="0" applyFont="1" applyBorder="1" applyAlignment="1" applyProtection="1">
      <alignment horizontal="left" vertical="center" wrapText="1"/>
    </xf>
    <xf numFmtId="0" fontId="22" fillId="0" borderId="0" xfId="0" applyFont="1" applyBorder="1" applyAlignment="1">
      <alignment horizontal="left" vertical="center" wrapText="1"/>
    </xf>
    <xf numFmtId="0" fontId="25" fillId="10" borderId="53" xfId="0" applyFont="1" applyFill="1" applyBorder="1" applyAlignment="1" applyProtection="1">
      <alignment horizontal="center" vertical="center" wrapText="1"/>
    </xf>
    <xf numFmtId="0" fontId="22" fillId="0" borderId="54" xfId="0" applyFont="1" applyBorder="1" applyAlignment="1" applyProtection="1">
      <alignment horizontal="center" vertical="center" wrapText="1"/>
    </xf>
    <xf numFmtId="0" fontId="25" fillId="10" borderId="38" xfId="0" applyFont="1" applyFill="1" applyBorder="1" applyAlignment="1" applyProtection="1">
      <alignment horizontal="center" vertical="center" wrapText="1"/>
    </xf>
    <xf numFmtId="0" fontId="22" fillId="0" borderId="18" xfId="0" applyFont="1" applyBorder="1" applyAlignment="1" applyProtection="1">
      <alignment horizontal="center" vertical="center" wrapText="1"/>
    </xf>
    <xf numFmtId="0" fontId="41" fillId="0" borderId="0" xfId="0" applyFont="1" applyAlignment="1" applyProtection="1">
      <alignment horizontal="left" vertical="center"/>
    </xf>
    <xf numFmtId="0" fontId="25" fillId="0" borderId="3" xfId="0" applyFont="1" applyBorder="1" applyAlignment="1" applyProtection="1">
      <alignment horizontal="center" vertical="center" wrapText="1"/>
    </xf>
    <xf numFmtId="0" fontId="22" fillId="0" borderId="3" xfId="0" applyFont="1" applyBorder="1" applyAlignment="1">
      <alignment horizontal="center" vertical="center" wrapText="1"/>
    </xf>
    <xf numFmtId="0" fontId="90" fillId="0" borderId="38" xfId="0" applyFont="1" applyBorder="1" applyAlignment="1" applyProtection="1">
      <alignment horizontal="center" vertical="center" wrapText="1"/>
    </xf>
    <xf numFmtId="0" fontId="90" fillId="0" borderId="22" xfId="0" applyFont="1" applyBorder="1" applyAlignment="1" applyProtection="1">
      <alignment horizontal="center" vertical="top" wrapText="1"/>
    </xf>
    <xf numFmtId="0" fontId="25" fillId="0" borderId="23" xfId="0" applyFont="1" applyBorder="1" applyAlignment="1">
      <alignment horizontal="center" vertical="top" wrapText="1"/>
    </xf>
    <xf numFmtId="0" fontId="25" fillId="0" borderId="46" xfId="0" applyFont="1" applyBorder="1" applyAlignment="1" applyProtection="1">
      <alignment horizontal="center" vertical="top" wrapText="1"/>
    </xf>
    <xf numFmtId="0" fontId="25" fillId="0" borderId="17" xfId="0" applyFont="1" applyBorder="1" applyAlignment="1">
      <alignment vertical="top" wrapText="1"/>
    </xf>
    <xf numFmtId="0" fontId="25" fillId="0" borderId="38" xfId="0" applyFont="1" applyBorder="1" applyAlignment="1">
      <alignment vertical="top" wrapText="1"/>
    </xf>
    <xf numFmtId="0" fontId="25" fillId="0" borderId="18" xfId="0" applyFont="1" applyBorder="1" applyAlignment="1">
      <alignment vertical="top" wrapText="1"/>
    </xf>
    <xf numFmtId="40" fontId="85" fillId="0" borderId="52" xfId="2" applyNumberFormat="1" applyFont="1" applyBorder="1" applyAlignment="1" applyProtection="1">
      <alignment horizontal="center" vertical="center" wrapText="1"/>
    </xf>
    <xf numFmtId="40" fontId="85" fillId="0" borderId="14" xfId="2" applyNumberFormat="1" applyFont="1" applyBorder="1" applyAlignment="1" applyProtection="1">
      <alignment horizontal="center" vertical="center" wrapText="1"/>
    </xf>
    <xf numFmtId="0" fontId="25" fillId="0" borderId="1" xfId="0" applyFont="1" applyBorder="1" applyAlignment="1" applyProtection="1">
      <alignment horizontal="center" vertical="top" wrapText="1"/>
    </xf>
    <xf numFmtId="0" fontId="22" fillId="0" borderId="9" xfId="0" applyFont="1" applyBorder="1" applyAlignment="1">
      <alignment horizontal="center" vertical="top" wrapText="1"/>
    </xf>
    <xf numFmtId="0" fontId="25" fillId="0" borderId="15" xfId="0" applyFont="1" applyBorder="1" applyAlignment="1" applyProtection="1">
      <alignment horizontal="center" vertical="top" wrapText="1"/>
    </xf>
    <xf numFmtId="0" fontId="22" fillId="0" borderId="16" xfId="0" applyFont="1" applyBorder="1" applyAlignment="1">
      <alignment horizontal="center" vertical="top" wrapText="1"/>
    </xf>
    <xf numFmtId="0" fontId="44" fillId="0" borderId="0" xfId="0" applyFont="1" applyAlignment="1">
      <alignment horizontal="center" vertical="center"/>
    </xf>
    <xf numFmtId="0" fontId="25" fillId="0" borderId="43" xfId="0" applyFont="1" applyBorder="1" applyAlignment="1" applyProtection="1">
      <alignment horizontal="center" vertical="top" wrapText="1"/>
    </xf>
    <xf numFmtId="0" fontId="89" fillId="0" borderId="18" xfId="0" applyFont="1" applyBorder="1" applyAlignment="1">
      <alignment horizontal="center" vertical="center" wrapText="1"/>
    </xf>
    <xf numFmtId="0" fontId="37" fillId="0" borderId="0" xfId="0" applyFont="1" applyAlignment="1">
      <alignment vertical="center"/>
    </xf>
    <xf numFmtId="0" fontId="22" fillId="0" borderId="34" xfId="0" applyFont="1" applyBorder="1" applyAlignment="1">
      <alignment horizontal="center" vertical="top" wrapText="1"/>
    </xf>
    <xf numFmtId="0" fontId="90" fillId="0" borderId="10" xfId="0" applyFont="1" applyBorder="1" applyAlignment="1" applyProtection="1">
      <alignment horizontal="center" vertical="top" wrapText="1"/>
    </xf>
    <xf numFmtId="0" fontId="25" fillId="0" borderId="7" xfId="0" applyFont="1" applyBorder="1" applyAlignment="1" applyProtection="1">
      <alignment horizontal="center" vertical="top" wrapText="1"/>
    </xf>
    <xf numFmtId="0" fontId="25" fillId="0" borderId="0" xfId="0" applyFont="1" applyAlignment="1">
      <alignment horizontal="center" vertical="top" wrapText="1"/>
    </xf>
    <xf numFmtId="0" fontId="25" fillId="0" borderId="17" xfId="0" applyFont="1" applyBorder="1" applyAlignment="1">
      <alignment horizontal="center" vertical="top" wrapText="1"/>
    </xf>
    <xf numFmtId="0" fontId="25" fillId="0" borderId="1" xfId="0" applyFont="1" applyBorder="1" applyAlignment="1" applyProtection="1">
      <alignment horizontal="center" vertical="center" wrapText="1"/>
    </xf>
    <xf numFmtId="0" fontId="25" fillId="0" borderId="9" xfId="0" applyFont="1" applyBorder="1" applyAlignment="1">
      <alignment horizontal="center" vertical="center" wrapText="1"/>
    </xf>
    <xf numFmtId="0" fontId="92" fillId="0" borderId="7" xfId="0" applyFont="1" applyBorder="1" applyAlignment="1" applyProtection="1">
      <alignment horizontal="center" vertical="top" wrapText="1"/>
    </xf>
    <xf numFmtId="0" fontId="25" fillId="0" borderId="18" xfId="0" applyFont="1" applyBorder="1" applyAlignment="1">
      <alignment horizontal="center" vertical="top" wrapText="1"/>
    </xf>
    <xf numFmtId="0" fontId="25" fillId="0" borderId="15" xfId="0" applyFont="1" applyBorder="1" applyAlignment="1" applyProtection="1">
      <alignment horizontal="center" vertical="center" wrapText="1"/>
    </xf>
    <xf numFmtId="0" fontId="25" fillId="0" borderId="5" xfId="0" applyFont="1" applyBorder="1" applyAlignment="1" applyProtection="1">
      <alignment horizontal="center" vertical="center" wrapText="1"/>
    </xf>
    <xf numFmtId="0" fontId="25" fillId="0" borderId="45" xfId="0" applyFont="1" applyBorder="1" applyAlignment="1" applyProtection="1">
      <alignment horizontal="center" vertical="center" wrapText="1"/>
    </xf>
    <xf numFmtId="0" fontId="37" fillId="0" borderId="0" xfId="0" applyFont="1" applyAlignment="1" applyProtection="1">
      <alignment horizontal="center" vertical="center"/>
      <protection locked="0"/>
    </xf>
    <xf numFmtId="0" fontId="49" fillId="0" borderId="0" xfId="0" applyFont="1" applyAlignment="1" applyProtection="1">
      <alignment horizontal="center" vertical="center"/>
    </xf>
    <xf numFmtId="165" fontId="25" fillId="0" borderId="48" xfId="0" applyNumberFormat="1" applyFont="1" applyBorder="1" applyAlignment="1" applyProtection="1">
      <alignment horizontal="center" vertical="center" wrapText="1"/>
    </xf>
    <xf numFmtId="165" fontId="25" fillId="0" borderId="8" xfId="0" applyNumberFormat="1" applyFont="1" applyBorder="1" applyAlignment="1" applyProtection="1">
      <alignment horizontal="center" vertical="center" wrapText="1"/>
    </xf>
    <xf numFmtId="0" fontId="22" fillId="0" borderId="17" xfId="0" applyFont="1" applyBorder="1" applyAlignment="1">
      <alignment horizontal="center" vertical="top" wrapText="1"/>
    </xf>
    <xf numFmtId="165" fontId="25" fillId="0" borderId="47" xfId="0" applyNumberFormat="1" applyFont="1" applyBorder="1" applyAlignment="1" applyProtection="1">
      <alignment horizontal="center" vertical="center" wrapText="1"/>
    </xf>
    <xf numFmtId="165" fontId="25" fillId="0" borderId="9" xfId="0" applyNumberFormat="1" applyFont="1" applyBorder="1" applyAlignment="1" applyProtection="1">
      <alignment horizontal="center" vertical="center" wrapText="1"/>
    </xf>
    <xf numFmtId="49" fontId="22" fillId="0" borderId="6" xfId="0" applyNumberFormat="1" applyFont="1" applyBorder="1" applyAlignment="1" applyProtection="1">
      <alignment vertical="center"/>
    </xf>
    <xf numFmtId="0" fontId="25" fillId="0" borderId="35" xfId="0" applyFont="1" applyBorder="1" applyAlignment="1" applyProtection="1">
      <alignment horizontal="center" vertical="center" wrapText="1"/>
    </xf>
    <xf numFmtId="165" fontId="25" fillId="0" borderId="49" xfId="0" applyNumberFormat="1" applyFont="1" applyBorder="1" applyAlignment="1" applyProtection="1">
      <alignment horizontal="center" vertical="center" wrapText="1"/>
    </xf>
    <xf numFmtId="165" fontId="25" fillId="0" borderId="5" xfId="0" applyNumberFormat="1" applyFont="1" applyBorder="1" applyAlignment="1" applyProtection="1">
      <alignment horizontal="center" vertical="center" wrapText="1"/>
    </xf>
    <xf numFmtId="0" fontId="25" fillId="0" borderId="38" xfId="0" applyFont="1" applyBorder="1" applyAlignment="1" applyProtection="1">
      <alignment horizontal="center" vertical="top"/>
    </xf>
    <xf numFmtId="0" fontId="25" fillId="0" borderId="6" xfId="0" applyFont="1" applyBorder="1" applyAlignment="1" applyProtection="1">
      <alignment horizontal="center" vertical="top"/>
    </xf>
    <xf numFmtId="0" fontId="25" fillId="0" borderId="18" xfId="0" applyFont="1" applyBorder="1" applyAlignment="1" applyProtection="1">
      <alignment horizontal="center" vertical="top"/>
    </xf>
    <xf numFmtId="0" fontId="25" fillId="0" borderId="38" xfId="0" applyFont="1" applyBorder="1" applyAlignment="1" applyProtection="1">
      <alignment horizontal="center" vertical="top" wrapText="1"/>
    </xf>
    <xf numFmtId="0" fontId="25" fillId="0" borderId="6" xfId="0" applyFont="1" applyBorder="1" applyAlignment="1" applyProtection="1">
      <alignment horizontal="center" vertical="top" wrapText="1"/>
    </xf>
    <xf numFmtId="0" fontId="25" fillId="3" borderId="47" xfId="0" applyFont="1" applyFill="1" applyBorder="1" applyAlignment="1" applyProtection="1">
      <alignment vertical="center" wrapText="1"/>
    </xf>
    <xf numFmtId="0" fontId="25" fillId="3" borderId="9" xfId="0" applyFont="1" applyFill="1" applyBorder="1" applyAlignment="1" applyProtection="1">
      <alignment vertical="center" wrapText="1"/>
    </xf>
    <xf numFmtId="0" fontId="61" fillId="0" borderId="0" xfId="0" applyFont="1" applyAlignment="1">
      <alignment horizontal="left" vertical="justify" wrapText="1"/>
    </xf>
    <xf numFmtId="0" fontId="37" fillId="0" borderId="0" xfId="0" applyFont="1" applyAlignment="1">
      <alignment horizontal="left" vertical="justify" wrapText="1"/>
    </xf>
    <xf numFmtId="0" fontId="42" fillId="0" borderId="0" xfId="0" applyFont="1" applyAlignment="1">
      <alignment horizontal="center" vertical="center"/>
    </xf>
    <xf numFmtId="0" fontId="43" fillId="0" borderId="0" xfId="0" applyFont="1" applyAlignment="1">
      <alignment horizontal="center" vertical="center"/>
    </xf>
    <xf numFmtId="0" fontId="40" fillId="0" borderId="0" xfId="0" applyFont="1" applyAlignment="1">
      <alignment horizontal="center" vertical="center"/>
    </xf>
    <xf numFmtId="0" fontId="53" fillId="0" borderId="0" xfId="3" applyFont="1" applyAlignment="1" applyProtection="1">
      <alignment horizontal="left" vertical="top" wrapText="1"/>
      <protection locked="0"/>
    </xf>
    <xf numFmtId="0" fontId="54" fillId="0" borderId="0" xfId="0" applyFont="1" applyAlignment="1" applyProtection="1">
      <alignment horizontal="left" vertical="top"/>
      <protection locked="0"/>
    </xf>
    <xf numFmtId="0" fontId="47" fillId="0" borderId="0" xfId="0" applyFont="1" applyAlignment="1">
      <alignment horizontal="center" vertical="center"/>
    </xf>
    <xf numFmtId="0" fontId="75" fillId="0" borderId="0" xfId="0" applyFont="1" applyAlignment="1">
      <alignment horizontal="left" vertical="justify" wrapText="1"/>
    </xf>
    <xf numFmtId="0" fontId="89" fillId="0" borderId="0" xfId="0" applyFont="1" applyAlignment="1">
      <alignment horizontal="left" vertical="justify" wrapText="1"/>
    </xf>
    <xf numFmtId="0" fontId="36" fillId="0" borderId="6" xfId="0" applyFont="1" applyBorder="1" applyAlignment="1" applyProtection="1">
      <alignment horizontal="left" vertical="center"/>
    </xf>
    <xf numFmtId="0" fontId="19" fillId="0" borderId="35" xfId="0" applyFont="1" applyBorder="1" applyAlignment="1" applyProtection="1">
      <alignment horizontal="left" vertical="center"/>
    </xf>
    <xf numFmtId="165" fontId="23" fillId="0" borderId="3" xfId="0" applyNumberFormat="1" applyFont="1" applyBorder="1" applyAlignment="1" applyProtection="1">
      <alignment horizontal="center" vertical="center" wrapText="1"/>
      <protection locked="0"/>
    </xf>
    <xf numFmtId="0" fontId="43" fillId="0" borderId="0" xfId="0" applyFont="1" applyAlignment="1" applyProtection="1">
      <alignment horizontal="center" vertical="center"/>
    </xf>
    <xf numFmtId="0" fontId="41" fillId="0" borderId="2" xfId="0" applyFont="1" applyBorder="1" applyAlignment="1" applyProtection="1">
      <alignment horizontal="center" vertical="center"/>
    </xf>
    <xf numFmtId="0" fontId="41" fillId="0" borderId="35" xfId="0" applyFont="1" applyBorder="1" applyAlignment="1" applyProtection="1">
      <alignment horizontal="center" vertical="center"/>
    </xf>
    <xf numFmtId="0" fontId="41" fillId="0" borderId="19" xfId="0" applyFont="1" applyBorder="1" applyAlignment="1" applyProtection="1">
      <alignment horizontal="center" vertical="center"/>
    </xf>
    <xf numFmtId="0" fontId="23" fillId="0" borderId="2" xfId="0" applyFont="1" applyBorder="1" applyAlignment="1" applyProtection="1">
      <alignment horizontal="left" vertical="center" wrapText="1"/>
    </xf>
    <xf numFmtId="0" fontId="23" fillId="0" borderId="35" xfId="0" applyFont="1" applyBorder="1" applyAlignment="1" applyProtection="1">
      <alignment horizontal="left" vertical="center" wrapText="1"/>
    </xf>
    <xf numFmtId="0" fontId="23" fillId="0" borderId="19" xfId="0" applyFont="1" applyBorder="1" applyAlignment="1" applyProtection="1">
      <alignment horizontal="left" vertical="center" wrapText="1"/>
    </xf>
    <xf numFmtId="0" fontId="23" fillId="0" borderId="5" xfId="0" applyFont="1" applyBorder="1" applyAlignment="1" applyProtection="1">
      <alignment horizontal="left" vertical="center" wrapText="1"/>
    </xf>
    <xf numFmtId="165" fontId="19" fillId="0" borderId="1" xfId="0" applyNumberFormat="1" applyFont="1" applyBorder="1" applyAlignment="1" applyProtection="1">
      <alignment horizontal="center" vertical="center" wrapText="1"/>
      <protection locked="0"/>
    </xf>
    <xf numFmtId="165" fontId="19" fillId="0" borderId="9" xfId="0" applyNumberFormat="1" applyFont="1" applyBorder="1" applyAlignment="1" applyProtection="1">
      <alignment horizontal="center" vertical="center" wrapText="1"/>
      <protection locked="0"/>
    </xf>
    <xf numFmtId="0" fontId="35" fillId="0" borderId="0" xfId="0" applyFont="1" applyAlignment="1" applyProtection="1">
      <alignment horizontal="center" vertical="center"/>
    </xf>
    <xf numFmtId="0" fontId="35" fillId="0" borderId="0" xfId="0" applyFont="1" applyAlignment="1">
      <alignment horizontal="center" vertical="center"/>
    </xf>
    <xf numFmtId="165" fontId="19" fillId="0" borderId="1" xfId="0" applyNumberFormat="1" applyFont="1" applyFill="1" applyBorder="1" applyAlignment="1" applyProtection="1">
      <alignment horizontal="center" vertical="center" wrapText="1"/>
      <protection locked="0"/>
    </xf>
    <xf numFmtId="165" fontId="19" fillId="0" borderId="9" xfId="0" applyNumberFormat="1" applyFont="1" applyFill="1" applyBorder="1" applyAlignment="1" applyProtection="1">
      <alignment horizontal="center" vertical="center" wrapText="1"/>
      <protection locked="0"/>
    </xf>
    <xf numFmtId="165" fontId="23" fillId="0" borderId="1" xfId="0" applyNumberFormat="1" applyFont="1" applyFill="1" applyBorder="1" applyAlignment="1" applyProtection="1">
      <alignment horizontal="center" vertical="center" wrapText="1"/>
    </xf>
    <xf numFmtId="165" fontId="23" fillId="0" borderId="9" xfId="0" applyNumberFormat="1" applyFont="1" applyFill="1" applyBorder="1" applyAlignment="1" applyProtection="1">
      <alignment horizontal="center" vertical="center" wrapText="1"/>
    </xf>
    <xf numFmtId="0" fontId="23" fillId="0" borderId="7" xfId="0" applyFont="1" applyBorder="1" applyAlignment="1" applyProtection="1">
      <alignment horizontal="center" vertical="center" wrapText="1"/>
    </xf>
    <xf numFmtId="0" fontId="23" fillId="0" borderId="0"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15" xfId="0" applyFont="1" applyBorder="1" applyAlignment="1" applyProtection="1">
      <alignment horizontal="center" vertical="center" wrapText="1"/>
    </xf>
    <xf numFmtId="0" fontId="23" fillId="0" borderId="7" xfId="0" applyFont="1" applyBorder="1" applyAlignment="1" applyProtection="1">
      <alignment horizontal="center" vertical="top" wrapText="1"/>
    </xf>
    <xf numFmtId="0" fontId="22" fillId="0" borderId="0" xfId="0" applyFont="1" applyBorder="1" applyAlignment="1">
      <alignment horizontal="center" vertical="top" wrapText="1"/>
    </xf>
    <xf numFmtId="0" fontId="19" fillId="0" borderId="0" xfId="0" applyFont="1" applyBorder="1" applyAlignment="1">
      <alignment horizontal="center" vertical="center" wrapText="1"/>
    </xf>
    <xf numFmtId="0" fontId="19" fillId="0" borderId="17" xfId="0" applyFont="1" applyBorder="1" applyAlignment="1">
      <alignment horizontal="center" vertical="center" wrapText="1"/>
    </xf>
    <xf numFmtId="0" fontId="22" fillId="0" borderId="6" xfId="0" applyFont="1" applyBorder="1" applyAlignment="1" applyProtection="1">
      <alignment horizontal="center" vertical="center"/>
    </xf>
    <xf numFmtId="0" fontId="25" fillId="0" borderId="0" xfId="0" applyFont="1" applyAlignment="1" applyProtection="1">
      <alignment horizontal="center" vertical="center"/>
    </xf>
    <xf numFmtId="0" fontId="25" fillId="0" borderId="0" xfId="0" applyFont="1" applyAlignment="1">
      <alignment horizontal="center" vertical="center"/>
    </xf>
    <xf numFmtId="0" fontId="23" fillId="0" borderId="3" xfId="0" applyFont="1" applyBorder="1" applyAlignment="1" applyProtection="1">
      <alignment horizontal="left" vertical="center" wrapText="1" indent="1"/>
    </xf>
    <xf numFmtId="0" fontId="23" fillId="0" borderId="2" xfId="0" applyFont="1" applyBorder="1" applyAlignment="1" applyProtection="1">
      <alignment horizontal="left" vertical="center" wrapText="1" indent="1"/>
    </xf>
    <xf numFmtId="0" fontId="23" fillId="0" borderId="35" xfId="0" applyFont="1" applyBorder="1" applyAlignment="1" applyProtection="1">
      <alignment horizontal="left" vertical="center" wrapText="1" indent="1"/>
    </xf>
    <xf numFmtId="0" fontId="23" fillId="0" borderId="19" xfId="0" applyFont="1" applyBorder="1" applyAlignment="1" applyProtection="1">
      <alignment horizontal="left" vertical="center" wrapText="1" indent="1"/>
    </xf>
    <xf numFmtId="0" fontId="69" fillId="0" borderId="0" xfId="0" applyFont="1" applyAlignment="1" applyProtection="1">
      <alignment horizontal="center" vertical="center"/>
    </xf>
    <xf numFmtId="0" fontId="23" fillId="0" borderId="2" xfId="0" applyFont="1" applyBorder="1" applyAlignment="1" applyProtection="1">
      <alignment horizontal="left" vertical="center"/>
    </xf>
    <xf numFmtId="0" fontId="23" fillId="0" borderId="35" xfId="0" applyFont="1" applyBorder="1" applyAlignment="1" applyProtection="1">
      <alignment horizontal="left" vertical="center"/>
    </xf>
    <xf numFmtId="0" fontId="23" fillId="0" borderId="19" xfId="0" applyFont="1" applyBorder="1" applyAlignment="1" applyProtection="1">
      <alignment horizontal="left" vertical="center"/>
    </xf>
    <xf numFmtId="0" fontId="100" fillId="0" borderId="0" xfId="0" applyFont="1" applyAlignment="1">
      <alignment horizontal="left" vertical="justify" wrapText="1"/>
    </xf>
    <xf numFmtId="0" fontId="36" fillId="0" borderId="0" xfId="0" applyFont="1" applyAlignment="1">
      <alignment vertical="justify" wrapText="1"/>
    </xf>
    <xf numFmtId="0" fontId="36" fillId="0" borderId="0" xfId="0" applyFont="1">
      <alignment vertical="center"/>
    </xf>
    <xf numFmtId="0" fontId="103" fillId="0" borderId="0" xfId="0" applyFont="1" applyAlignment="1">
      <alignment horizontal="center" vertical="center"/>
    </xf>
    <xf numFmtId="0" fontId="19" fillId="0" borderId="0" xfId="0" applyFont="1" applyAlignment="1">
      <alignment horizontal="left" vertical="justify" wrapText="1"/>
    </xf>
    <xf numFmtId="0" fontId="97" fillId="0" borderId="0" xfId="0" applyFont="1" applyAlignment="1">
      <alignment horizontal="left" vertical="justify" wrapText="1"/>
    </xf>
    <xf numFmtId="0" fontId="36" fillId="0" borderId="0" xfId="0" applyFont="1" applyAlignment="1">
      <alignment horizontal="left" vertical="justify" wrapText="1"/>
    </xf>
    <xf numFmtId="0" fontId="19" fillId="0" borderId="0" xfId="0" applyFont="1" applyAlignment="1">
      <alignment horizontal="left" vertical="top" wrapText="1"/>
    </xf>
    <xf numFmtId="0" fontId="22" fillId="0" borderId="0" xfId="0" applyFont="1" applyAlignment="1">
      <alignment horizontal="left" vertical="top" wrapText="1"/>
    </xf>
    <xf numFmtId="0" fontId="94" fillId="0" borderId="0" xfId="0" applyFont="1" applyAlignment="1">
      <alignment horizontal="left" vertical="top" wrapText="1"/>
    </xf>
    <xf numFmtId="0" fontId="37" fillId="0" borderId="6" xfId="0" applyFont="1" applyBorder="1" applyAlignment="1" applyProtection="1">
      <alignment horizontal="center" vertical="center"/>
      <protection locked="0"/>
    </xf>
    <xf numFmtId="0" fontId="37" fillId="0" borderId="0" xfId="0" applyFont="1" applyBorder="1" applyAlignment="1">
      <alignment horizontal="left" vertical="center"/>
    </xf>
    <xf numFmtId="0" fontId="35" fillId="0" borderId="0" xfId="0" applyFont="1" applyBorder="1" applyAlignment="1" applyProtection="1">
      <alignment horizontal="center" vertical="center"/>
    </xf>
    <xf numFmtId="0" fontId="19" fillId="0" borderId="0" xfId="0" applyFont="1" applyBorder="1" applyAlignment="1">
      <alignment horizontal="left" vertical="top" wrapText="1"/>
    </xf>
    <xf numFmtId="0" fontId="22" fillId="0" borderId="6" xfId="0" applyFont="1" applyBorder="1" applyAlignment="1" applyProtection="1">
      <alignment horizontal="center" vertical="center"/>
      <protection locked="0"/>
    </xf>
    <xf numFmtId="0" fontId="37" fillId="0" borderId="0" xfId="0" applyFont="1" applyBorder="1" applyAlignment="1">
      <alignment horizontal="left" vertical="center" wrapText="1"/>
    </xf>
    <xf numFmtId="0" fontId="37" fillId="0" borderId="0" xfId="0" applyFont="1" applyBorder="1" applyAlignment="1" applyProtection="1">
      <alignment horizontal="left" vertical="top"/>
      <protection locked="0"/>
    </xf>
    <xf numFmtId="0" fontId="37" fillId="0" borderId="0" xfId="0" applyFont="1" applyBorder="1" applyAlignment="1">
      <alignment horizontal="justify" vertical="center" wrapText="1"/>
    </xf>
    <xf numFmtId="0" fontId="37" fillId="0" borderId="0" xfId="0" applyFont="1" applyBorder="1" applyAlignment="1">
      <alignment vertical="center"/>
    </xf>
    <xf numFmtId="0" fontId="37" fillId="0" borderId="0" xfId="0" applyFont="1" applyBorder="1" applyAlignment="1" applyProtection="1">
      <alignment horizontal="center" vertical="center"/>
      <protection locked="0"/>
    </xf>
    <xf numFmtId="0" fontId="42" fillId="0" borderId="0" xfId="0" applyFont="1" applyAlignment="1" applyProtection="1">
      <alignment horizontal="center" vertical="center"/>
      <protection locked="0"/>
    </xf>
    <xf numFmtId="0" fontId="37" fillId="0" borderId="6" xfId="0" applyFont="1" applyBorder="1" applyAlignment="1" applyProtection="1">
      <alignment horizontal="justify" vertical="center"/>
      <protection locked="0"/>
    </xf>
    <xf numFmtId="0" fontId="37" fillId="0" borderId="6" xfId="0" applyFont="1" applyBorder="1" applyAlignment="1" applyProtection="1">
      <alignment vertical="center"/>
      <protection locked="0"/>
    </xf>
    <xf numFmtId="0" fontId="22" fillId="0" borderId="0" xfId="0" applyFont="1" applyBorder="1" applyAlignment="1" applyProtection="1">
      <alignment horizontal="justify" vertical="center"/>
      <protection locked="0"/>
    </xf>
    <xf numFmtId="0" fontId="22" fillId="0" borderId="0" xfId="0" applyFont="1" applyBorder="1" applyAlignment="1" applyProtection="1">
      <alignment vertical="center"/>
      <protection locked="0"/>
    </xf>
    <xf numFmtId="0" fontId="47" fillId="0" borderId="0" xfId="0" applyFont="1" applyBorder="1" applyAlignment="1" applyProtection="1">
      <alignment horizontal="justify" vertical="center"/>
    </xf>
    <xf numFmtId="0" fontId="37" fillId="0" borderId="0" xfId="0" applyFont="1" applyBorder="1" applyAlignment="1" applyProtection="1">
      <alignment horizontal="justify" vertical="center"/>
    </xf>
    <xf numFmtId="0" fontId="37" fillId="0" borderId="0" xfId="0" applyFont="1" applyBorder="1" applyAlignment="1" applyProtection="1">
      <alignment vertical="center"/>
    </xf>
    <xf numFmtId="0" fontId="37" fillId="0" borderId="0" xfId="0" applyFont="1" applyBorder="1" applyAlignment="1">
      <alignment horizontal="left" vertical="top"/>
    </xf>
    <xf numFmtId="0" fontId="37" fillId="0" borderId="0" xfId="0" applyFont="1" applyBorder="1" applyAlignment="1" applyProtection="1">
      <alignment horizontal="justify" vertical="center"/>
      <protection locked="0"/>
    </xf>
    <xf numFmtId="0" fontId="37" fillId="0" borderId="0" xfId="0" applyFont="1" applyBorder="1" applyAlignment="1" applyProtection="1">
      <alignment vertical="center"/>
      <protection locked="0"/>
    </xf>
    <xf numFmtId="0" fontId="37" fillId="0" borderId="0" xfId="0" applyFont="1" applyBorder="1" applyAlignment="1">
      <alignment horizontal="justify" vertical="center"/>
    </xf>
    <xf numFmtId="0" fontId="37" fillId="0" borderId="6" xfId="0" applyFont="1" applyBorder="1" applyAlignment="1">
      <alignment vertical="center"/>
    </xf>
    <xf numFmtId="0" fontId="47" fillId="0" borderId="0" xfId="0" applyFont="1" applyBorder="1" applyAlignment="1">
      <alignment horizontal="left" vertical="center"/>
    </xf>
    <xf numFmtId="0" fontId="22" fillId="0" borderId="2" xfId="1" applyFont="1" applyBorder="1" applyAlignment="1" applyProtection="1">
      <alignment horizontal="left"/>
    </xf>
    <xf numFmtId="0" fontId="22" fillId="0" borderId="35" xfId="1" applyFont="1" applyBorder="1" applyAlignment="1" applyProtection="1">
      <alignment horizontal="left"/>
    </xf>
    <xf numFmtId="0" fontId="22" fillId="0" borderId="19" xfId="1" applyFont="1" applyBorder="1" applyAlignment="1" applyProtection="1">
      <alignment horizontal="left"/>
    </xf>
    <xf numFmtId="0" fontId="89" fillId="0" borderId="0" xfId="0" applyFont="1" applyFill="1" applyBorder="1" applyAlignment="1" applyProtection="1">
      <alignment horizontal="left" vertical="center" wrapText="1"/>
    </xf>
    <xf numFmtId="0" fontId="22" fillId="0" borderId="0" xfId="0" applyFont="1" applyFill="1" applyBorder="1" applyAlignment="1" applyProtection="1">
      <alignment horizontal="left" vertical="center"/>
    </xf>
    <xf numFmtId="0" fontId="89" fillId="0" borderId="0" xfId="0" applyFont="1" applyFill="1" applyBorder="1" applyAlignment="1" applyProtection="1">
      <alignment horizontal="left" vertical="center"/>
      <protection locked="0"/>
    </xf>
    <xf numFmtId="0" fontId="22" fillId="0" borderId="0" xfId="0" applyFont="1" applyFill="1" applyBorder="1" applyAlignment="1" applyProtection="1">
      <alignment horizontal="left" vertical="center"/>
      <protection locked="0"/>
    </xf>
    <xf numFmtId="0" fontId="19" fillId="0" borderId="6" xfId="0" applyFont="1" applyFill="1" applyBorder="1" applyAlignment="1" applyProtection="1">
      <alignment horizontal="center" vertical="center"/>
      <protection locked="0"/>
    </xf>
    <xf numFmtId="0" fontId="22" fillId="0" borderId="35" xfId="0" applyFont="1" applyBorder="1" applyAlignment="1" applyProtection="1">
      <alignment horizontal="center" vertical="center"/>
      <protection locked="0"/>
    </xf>
    <xf numFmtId="0" fontId="21" fillId="0" borderId="0" xfId="0" applyFont="1" applyFill="1" applyBorder="1" applyAlignment="1" applyProtection="1">
      <alignment horizontal="justify" vertical="center"/>
    </xf>
    <xf numFmtId="0" fontId="22" fillId="0" borderId="0" xfId="0" applyFont="1" applyFill="1" applyBorder="1" applyAlignment="1">
      <alignment horizontal="justify" vertical="center"/>
    </xf>
    <xf numFmtId="0" fontId="37" fillId="0" borderId="6" xfId="0" applyFont="1" applyBorder="1" applyAlignment="1" applyProtection="1">
      <alignment vertical="center"/>
    </xf>
    <xf numFmtId="0" fontId="7" fillId="0" borderId="0" xfId="0" applyFont="1" applyBorder="1" applyAlignment="1" applyProtection="1">
      <alignment horizontal="left" vertical="center" wrapText="1"/>
    </xf>
    <xf numFmtId="0" fontId="41" fillId="0" borderId="0" xfId="0" applyFont="1" applyBorder="1" applyAlignment="1">
      <alignment horizontal="left" vertical="center" wrapText="1"/>
    </xf>
    <xf numFmtId="0" fontId="22" fillId="0" borderId="6" xfId="0" applyFont="1" applyBorder="1" applyAlignment="1" applyProtection="1">
      <alignment vertical="center"/>
      <protection locked="0"/>
    </xf>
    <xf numFmtId="0" fontId="37" fillId="0" borderId="0" xfId="0" applyFont="1" applyBorder="1" applyAlignment="1" applyProtection="1">
      <alignment horizontal="left" vertical="center" wrapText="1"/>
      <protection locked="0"/>
    </xf>
    <xf numFmtId="49" fontId="37" fillId="0" borderId="6" xfId="0" applyNumberFormat="1" applyFont="1" applyBorder="1" applyAlignment="1" applyProtection="1">
      <alignment horizontal="left" vertical="center"/>
    </xf>
    <xf numFmtId="0" fontId="44" fillId="0" borderId="6" xfId="0" applyFont="1" applyBorder="1" applyAlignment="1" applyProtection="1">
      <alignment vertical="center"/>
      <protection locked="0"/>
    </xf>
    <xf numFmtId="0" fontId="19" fillId="0" borderId="35" xfId="0" applyFont="1" applyFill="1" applyBorder="1" applyAlignment="1" applyProtection="1">
      <alignment horizontal="center" vertical="center"/>
      <protection locked="0"/>
    </xf>
    <xf numFmtId="0" fontId="37" fillId="0" borderId="0" xfId="0" applyFont="1" applyAlignment="1" applyProtection="1">
      <alignment horizontal="center" vertical="center"/>
    </xf>
    <xf numFmtId="0" fontId="40" fillId="0" borderId="0" xfId="0" applyFont="1" applyAlignment="1" applyProtection="1">
      <alignment horizontal="center" vertical="center"/>
    </xf>
    <xf numFmtId="0" fontId="37" fillId="0" borderId="0" xfId="0" applyFont="1" applyBorder="1" applyAlignment="1" applyProtection="1">
      <alignment vertical="top" wrapText="1"/>
      <protection locked="0"/>
    </xf>
    <xf numFmtId="0" fontId="42" fillId="0" borderId="0" xfId="0" applyFont="1" applyAlignment="1">
      <alignment horizontal="justify" vertical="center"/>
    </xf>
    <xf numFmtId="0" fontId="37" fillId="0" borderId="0" xfId="0" applyFont="1" applyBorder="1" applyAlignment="1">
      <alignment horizontal="justify" vertical="top" wrapText="1"/>
    </xf>
    <xf numFmtId="0" fontId="37" fillId="0" borderId="0" xfId="0" applyFont="1" applyBorder="1" applyAlignment="1">
      <alignment vertical="top" wrapText="1"/>
    </xf>
    <xf numFmtId="0" fontId="37" fillId="0" borderId="6" xfId="0" applyFont="1" applyBorder="1" applyAlignment="1" applyProtection="1">
      <alignment horizontal="left" vertical="center"/>
      <protection locked="0"/>
    </xf>
    <xf numFmtId="0" fontId="41" fillId="0" borderId="0" xfId="0" applyFont="1" applyAlignment="1" applyProtection="1">
      <alignment horizontal="justify" vertical="center" wrapText="1"/>
    </xf>
    <xf numFmtId="0" fontId="55" fillId="0" borderId="0" xfId="0" applyFont="1" applyAlignment="1">
      <alignment vertical="center" wrapText="1"/>
    </xf>
    <xf numFmtId="0" fontId="48" fillId="0" borderId="0" xfId="0" applyFont="1" applyAlignment="1">
      <alignment horizontal="center" vertical="center"/>
    </xf>
    <xf numFmtId="0" fontId="36" fillId="0" borderId="3" xfId="0" applyFont="1" applyBorder="1" applyAlignment="1">
      <alignment horizontal="left" vertical="center"/>
    </xf>
    <xf numFmtId="0" fontId="36" fillId="0" borderId="3" xfId="0" applyFont="1" applyBorder="1" applyAlignment="1">
      <alignment horizontal="left" vertical="center" indent="1"/>
    </xf>
    <xf numFmtId="0" fontId="36" fillId="0" borderId="9" xfId="0" applyFont="1" applyBorder="1" applyAlignment="1">
      <alignment horizontal="left" vertical="top" wrapText="1" indent="2"/>
    </xf>
    <xf numFmtId="0" fontId="36" fillId="0" borderId="10" xfId="0" applyFont="1" applyBorder="1" applyAlignment="1">
      <alignment horizontal="left" vertical="center" wrapText="1" indent="2"/>
    </xf>
    <xf numFmtId="0" fontId="36" fillId="0" borderId="3" xfId="0" applyFont="1" applyBorder="1" applyAlignment="1">
      <alignment horizontal="left" vertical="center" wrapText="1" indent="2"/>
    </xf>
  </cellXfs>
  <cellStyles count="4">
    <cellStyle name="一般" xfId="0" builtinId="0"/>
    <cellStyle name="一般 2" xfId="1" xr:uid="{00000000-0005-0000-0000-000001000000}"/>
    <cellStyle name="千分位" xfId="2" builtinId="3"/>
    <cellStyle name="超連結" xfId="3" builtinId="8"/>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Label"/>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fmlaLink="$Q$11" lockText="1" noThreeD="1"/>
</file>

<file path=xl/ctrlProps/ctrlProp12.xml><?xml version="1.0" encoding="utf-8"?>
<formControlPr xmlns="http://schemas.microsoft.com/office/spreadsheetml/2009/9/main" objectType="CheckBox" fmlaLink="$Q$11" lockText="1" noThreeD="1"/>
</file>

<file path=xl/ctrlProps/ctrlProp13.xml><?xml version="1.0" encoding="utf-8"?>
<formControlPr xmlns="http://schemas.microsoft.com/office/spreadsheetml/2009/9/main" objectType="CheckBox" fmlaLink="$Q$11" lockText="1" noThreeD="1"/>
</file>

<file path=xl/ctrlProps/ctrlProp14.xml><?xml version="1.0" encoding="utf-8"?>
<formControlPr xmlns="http://schemas.microsoft.com/office/spreadsheetml/2009/9/main" objectType="Label"/>
</file>

<file path=xl/ctrlProps/ctrlProp15.xml><?xml version="1.0" encoding="utf-8"?>
<formControlPr xmlns="http://schemas.microsoft.com/office/spreadsheetml/2009/9/main" objectType="Label"/>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Label"/>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12</xdr:col>
      <xdr:colOff>30464</xdr:colOff>
      <xdr:row>22</xdr:row>
      <xdr:rowOff>234923</xdr:rowOff>
    </xdr:from>
    <xdr:to>
      <xdr:col>12</xdr:col>
      <xdr:colOff>28876</xdr:colOff>
      <xdr:row>22</xdr:row>
      <xdr:rowOff>234923</xdr:rowOff>
    </xdr:to>
    <xdr:cxnSp macro="">
      <xdr:nvCxnSpPr>
        <xdr:cNvPr id="2" name="直線接點 1">
          <a:extLst>
            <a:ext uri="{FF2B5EF4-FFF2-40B4-BE49-F238E27FC236}">
              <a16:creationId xmlns:a16="http://schemas.microsoft.com/office/drawing/2014/main" id="{00000000-0008-0000-0100-000002000000}"/>
            </a:ext>
          </a:extLst>
        </xdr:cNvPr>
        <xdr:cNvCxnSpPr/>
      </xdr:nvCxnSpPr>
      <xdr:spPr>
        <a:xfrm>
          <a:off x="7543800" y="7248525"/>
          <a:ext cx="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14589</xdr:colOff>
      <xdr:row>14</xdr:row>
      <xdr:rowOff>349554</xdr:rowOff>
    </xdr:from>
    <xdr:to>
      <xdr:col>12</xdr:col>
      <xdr:colOff>14589</xdr:colOff>
      <xdr:row>14</xdr:row>
      <xdr:rowOff>349554</xdr:rowOff>
    </xdr:to>
    <xdr:cxnSp macro="">
      <xdr:nvCxnSpPr>
        <xdr:cNvPr id="4" name="直線接點 3">
          <a:extLst>
            <a:ext uri="{FF2B5EF4-FFF2-40B4-BE49-F238E27FC236}">
              <a16:creationId xmlns:a16="http://schemas.microsoft.com/office/drawing/2014/main" id="{00000000-0008-0000-0100-000004000000}"/>
            </a:ext>
          </a:extLst>
        </xdr:cNvPr>
        <xdr:cNvCxnSpPr/>
      </xdr:nvCxnSpPr>
      <xdr:spPr>
        <a:xfrm>
          <a:off x="7543800" y="5548934"/>
          <a:ext cx="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10218</xdr:colOff>
      <xdr:row>23</xdr:row>
      <xdr:rowOff>3983</xdr:rowOff>
    </xdr:from>
    <xdr:to>
      <xdr:col>7</xdr:col>
      <xdr:colOff>10218</xdr:colOff>
      <xdr:row>23</xdr:row>
      <xdr:rowOff>3983</xdr:rowOff>
    </xdr:to>
    <xdr:cxnSp macro="">
      <xdr:nvCxnSpPr>
        <xdr:cNvPr id="5" name="直線接點 4">
          <a:extLst>
            <a:ext uri="{FF2B5EF4-FFF2-40B4-BE49-F238E27FC236}">
              <a16:creationId xmlns:a16="http://schemas.microsoft.com/office/drawing/2014/main" id="{00000000-0008-0000-0100-000005000000}"/>
            </a:ext>
          </a:extLst>
        </xdr:cNvPr>
        <xdr:cNvCxnSpPr/>
      </xdr:nvCxnSpPr>
      <xdr:spPr>
        <a:xfrm>
          <a:off x="4238625" y="7248525"/>
          <a:ext cx="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10218</xdr:colOff>
      <xdr:row>23</xdr:row>
      <xdr:rowOff>3983</xdr:rowOff>
    </xdr:from>
    <xdr:to>
      <xdr:col>7</xdr:col>
      <xdr:colOff>10218</xdr:colOff>
      <xdr:row>23</xdr:row>
      <xdr:rowOff>3983</xdr:rowOff>
    </xdr:to>
    <xdr:cxnSp macro="">
      <xdr:nvCxnSpPr>
        <xdr:cNvPr id="6" name="直線接點 5">
          <a:extLst>
            <a:ext uri="{FF2B5EF4-FFF2-40B4-BE49-F238E27FC236}">
              <a16:creationId xmlns:a16="http://schemas.microsoft.com/office/drawing/2014/main" id="{00000000-0008-0000-0100-000006000000}"/>
            </a:ext>
          </a:extLst>
        </xdr:cNvPr>
        <xdr:cNvCxnSpPr/>
      </xdr:nvCxnSpPr>
      <xdr:spPr>
        <a:xfrm>
          <a:off x="4238625" y="7248525"/>
          <a:ext cx="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12250</xdr:colOff>
      <xdr:row>16</xdr:row>
      <xdr:rowOff>11182</xdr:rowOff>
    </xdr:from>
    <xdr:to>
      <xdr:col>12</xdr:col>
      <xdr:colOff>13575</xdr:colOff>
      <xdr:row>16</xdr:row>
      <xdr:rowOff>11182</xdr:rowOff>
    </xdr:to>
    <xdr:cxnSp macro="">
      <xdr:nvCxnSpPr>
        <xdr:cNvPr id="7" name="直線接點 6">
          <a:extLst>
            <a:ext uri="{FF2B5EF4-FFF2-40B4-BE49-F238E27FC236}">
              <a16:creationId xmlns:a16="http://schemas.microsoft.com/office/drawing/2014/main" id="{00000000-0008-0000-0100-000007000000}"/>
            </a:ext>
          </a:extLst>
        </xdr:cNvPr>
        <xdr:cNvCxnSpPr/>
      </xdr:nvCxnSpPr>
      <xdr:spPr>
        <a:xfrm>
          <a:off x="7543800" y="5634659"/>
          <a:ext cx="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9</xdr:col>
          <xdr:colOff>228600</xdr:colOff>
          <xdr:row>9</xdr:row>
          <xdr:rowOff>247650</xdr:rowOff>
        </xdr:from>
        <xdr:to>
          <xdr:col>9</xdr:col>
          <xdr:colOff>228600</xdr:colOff>
          <xdr:row>10</xdr:row>
          <xdr:rowOff>28575</xdr:rowOff>
        </xdr:to>
        <xdr:sp macro="" textlink="">
          <xdr:nvSpPr>
            <xdr:cNvPr id="26631" name="Label 7" hidden="1">
              <a:extLst>
                <a:ext uri="{63B3BB69-23CF-44E3-9099-C40C66FF867C}">
                  <a14:compatExt spid="_x0000_s26631"/>
                </a:ext>
                <a:ext uri="{FF2B5EF4-FFF2-40B4-BE49-F238E27FC236}">
                  <a16:creationId xmlns:a16="http://schemas.microsoft.com/office/drawing/2014/main" id="{00000000-0008-0000-0100-0000076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228600</xdr:colOff>
          <xdr:row>14</xdr:row>
          <xdr:rowOff>228600</xdr:rowOff>
        </xdr:from>
        <xdr:to>
          <xdr:col>9</xdr:col>
          <xdr:colOff>228600</xdr:colOff>
          <xdr:row>15</xdr:row>
          <xdr:rowOff>76200</xdr:rowOff>
        </xdr:to>
        <xdr:sp macro="" textlink="">
          <xdr:nvSpPr>
            <xdr:cNvPr id="26632" name="Label 8" hidden="1">
              <a:extLst>
                <a:ext uri="{63B3BB69-23CF-44E3-9099-C40C66FF867C}">
                  <a14:compatExt spid="_x0000_s26632"/>
                </a:ext>
                <a:ext uri="{FF2B5EF4-FFF2-40B4-BE49-F238E27FC236}">
                  <a16:creationId xmlns:a16="http://schemas.microsoft.com/office/drawing/2014/main" id="{00000000-0008-0000-0100-0000086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xdr:twoCellAnchor>
    <xdr:from>
      <xdr:col>12</xdr:col>
      <xdr:colOff>30464</xdr:colOff>
      <xdr:row>22</xdr:row>
      <xdr:rowOff>234923</xdr:rowOff>
    </xdr:from>
    <xdr:to>
      <xdr:col>12</xdr:col>
      <xdr:colOff>28876</xdr:colOff>
      <xdr:row>22</xdr:row>
      <xdr:rowOff>234923</xdr:rowOff>
    </xdr:to>
    <xdr:cxnSp macro="">
      <xdr:nvCxnSpPr>
        <xdr:cNvPr id="31" name="直線接點 30">
          <a:extLst>
            <a:ext uri="{FF2B5EF4-FFF2-40B4-BE49-F238E27FC236}">
              <a16:creationId xmlns:a16="http://schemas.microsoft.com/office/drawing/2014/main" id="{00000000-0008-0000-0100-00001F000000}"/>
            </a:ext>
          </a:extLst>
        </xdr:cNvPr>
        <xdr:cNvCxnSpPr/>
      </xdr:nvCxnSpPr>
      <xdr:spPr>
        <a:xfrm>
          <a:off x="7267575" y="8705850"/>
          <a:ext cx="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14589</xdr:colOff>
      <xdr:row>14</xdr:row>
      <xdr:rowOff>349554</xdr:rowOff>
    </xdr:from>
    <xdr:to>
      <xdr:col>12</xdr:col>
      <xdr:colOff>14589</xdr:colOff>
      <xdr:row>14</xdr:row>
      <xdr:rowOff>349554</xdr:rowOff>
    </xdr:to>
    <xdr:cxnSp macro="">
      <xdr:nvCxnSpPr>
        <xdr:cNvPr id="33" name="直線接點 32">
          <a:extLst>
            <a:ext uri="{FF2B5EF4-FFF2-40B4-BE49-F238E27FC236}">
              <a16:creationId xmlns:a16="http://schemas.microsoft.com/office/drawing/2014/main" id="{00000000-0008-0000-0100-000021000000}"/>
            </a:ext>
          </a:extLst>
        </xdr:cNvPr>
        <xdr:cNvCxnSpPr/>
      </xdr:nvCxnSpPr>
      <xdr:spPr>
        <a:xfrm>
          <a:off x="7267575" y="6310934"/>
          <a:ext cx="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10218</xdr:colOff>
      <xdr:row>23</xdr:row>
      <xdr:rowOff>3983</xdr:rowOff>
    </xdr:from>
    <xdr:to>
      <xdr:col>7</xdr:col>
      <xdr:colOff>10218</xdr:colOff>
      <xdr:row>23</xdr:row>
      <xdr:rowOff>3983</xdr:rowOff>
    </xdr:to>
    <xdr:cxnSp macro="">
      <xdr:nvCxnSpPr>
        <xdr:cNvPr id="34" name="直線接點 33">
          <a:extLst>
            <a:ext uri="{FF2B5EF4-FFF2-40B4-BE49-F238E27FC236}">
              <a16:creationId xmlns:a16="http://schemas.microsoft.com/office/drawing/2014/main" id="{00000000-0008-0000-0100-000022000000}"/>
            </a:ext>
          </a:extLst>
        </xdr:cNvPr>
        <xdr:cNvCxnSpPr/>
      </xdr:nvCxnSpPr>
      <xdr:spPr>
        <a:xfrm>
          <a:off x="3943350" y="8705850"/>
          <a:ext cx="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10218</xdr:colOff>
      <xdr:row>23</xdr:row>
      <xdr:rowOff>3983</xdr:rowOff>
    </xdr:from>
    <xdr:to>
      <xdr:col>7</xdr:col>
      <xdr:colOff>10218</xdr:colOff>
      <xdr:row>23</xdr:row>
      <xdr:rowOff>3983</xdr:rowOff>
    </xdr:to>
    <xdr:cxnSp macro="">
      <xdr:nvCxnSpPr>
        <xdr:cNvPr id="35" name="直線接點 34">
          <a:extLst>
            <a:ext uri="{FF2B5EF4-FFF2-40B4-BE49-F238E27FC236}">
              <a16:creationId xmlns:a16="http://schemas.microsoft.com/office/drawing/2014/main" id="{00000000-0008-0000-0100-000023000000}"/>
            </a:ext>
          </a:extLst>
        </xdr:cNvPr>
        <xdr:cNvCxnSpPr/>
      </xdr:nvCxnSpPr>
      <xdr:spPr>
        <a:xfrm>
          <a:off x="3943350" y="8705850"/>
          <a:ext cx="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12250</xdr:colOff>
      <xdr:row>16</xdr:row>
      <xdr:rowOff>11182</xdr:rowOff>
    </xdr:from>
    <xdr:to>
      <xdr:col>12</xdr:col>
      <xdr:colOff>13575</xdr:colOff>
      <xdr:row>16</xdr:row>
      <xdr:rowOff>11182</xdr:rowOff>
    </xdr:to>
    <xdr:cxnSp macro="">
      <xdr:nvCxnSpPr>
        <xdr:cNvPr id="36" name="直線接點 35">
          <a:extLst>
            <a:ext uri="{FF2B5EF4-FFF2-40B4-BE49-F238E27FC236}">
              <a16:creationId xmlns:a16="http://schemas.microsoft.com/office/drawing/2014/main" id="{00000000-0008-0000-0100-000024000000}"/>
            </a:ext>
          </a:extLst>
        </xdr:cNvPr>
        <xdr:cNvCxnSpPr/>
      </xdr:nvCxnSpPr>
      <xdr:spPr>
        <a:xfrm>
          <a:off x="7267575" y="6396659"/>
          <a:ext cx="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9</xdr:col>
          <xdr:colOff>228600</xdr:colOff>
          <xdr:row>9</xdr:row>
          <xdr:rowOff>247650</xdr:rowOff>
        </xdr:from>
        <xdr:to>
          <xdr:col>9</xdr:col>
          <xdr:colOff>228600</xdr:colOff>
          <xdr:row>10</xdr:row>
          <xdr:rowOff>28575</xdr:rowOff>
        </xdr:to>
        <xdr:sp macro="" textlink="">
          <xdr:nvSpPr>
            <xdr:cNvPr id="26655" name="Label 31" hidden="1">
              <a:extLst>
                <a:ext uri="{63B3BB69-23CF-44E3-9099-C40C66FF867C}">
                  <a14:compatExt spid="_x0000_s26655"/>
                </a:ext>
                <a:ext uri="{FF2B5EF4-FFF2-40B4-BE49-F238E27FC236}">
                  <a16:creationId xmlns:a16="http://schemas.microsoft.com/office/drawing/2014/main" id="{00000000-0008-0000-0100-00001F6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228600</xdr:colOff>
          <xdr:row>14</xdr:row>
          <xdr:rowOff>228600</xdr:rowOff>
        </xdr:from>
        <xdr:to>
          <xdr:col>9</xdr:col>
          <xdr:colOff>228600</xdr:colOff>
          <xdr:row>15</xdr:row>
          <xdr:rowOff>76200</xdr:rowOff>
        </xdr:to>
        <xdr:sp macro="" textlink="">
          <xdr:nvSpPr>
            <xdr:cNvPr id="26656" name="Label 32" hidden="1">
              <a:extLst>
                <a:ext uri="{63B3BB69-23CF-44E3-9099-C40C66FF867C}">
                  <a14:compatExt spid="_x0000_s26656"/>
                </a:ext>
                <a:ext uri="{FF2B5EF4-FFF2-40B4-BE49-F238E27FC236}">
                  <a16:creationId xmlns:a16="http://schemas.microsoft.com/office/drawing/2014/main" id="{00000000-0008-0000-0100-0000206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10</xdr:row>
          <xdr:rowOff>28575</xdr:rowOff>
        </xdr:from>
        <xdr:to>
          <xdr:col>1</xdr:col>
          <xdr:colOff>9525</xdr:colOff>
          <xdr:row>10</xdr:row>
          <xdr:rowOff>171450</xdr:rowOff>
        </xdr:to>
        <xdr:sp macro="" textlink="">
          <xdr:nvSpPr>
            <xdr:cNvPr id="26662" name="Check Box 38" hidden="1">
              <a:extLst>
                <a:ext uri="{63B3BB69-23CF-44E3-9099-C40C66FF867C}">
                  <a14:compatExt spid="_x0000_s26662"/>
                </a:ext>
                <a:ext uri="{FF2B5EF4-FFF2-40B4-BE49-F238E27FC236}">
                  <a16:creationId xmlns:a16="http://schemas.microsoft.com/office/drawing/2014/main" id="{00000000-0008-0000-0100-00002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32</xdr:row>
          <xdr:rowOff>85725</xdr:rowOff>
        </xdr:from>
        <xdr:to>
          <xdr:col>5</xdr:col>
          <xdr:colOff>514350</xdr:colOff>
          <xdr:row>32</xdr:row>
          <xdr:rowOff>257175</xdr:rowOff>
        </xdr:to>
        <xdr:sp macro="" textlink="">
          <xdr:nvSpPr>
            <xdr:cNvPr id="26677" name="Check Box 53" hidden="1">
              <a:extLst>
                <a:ext uri="{63B3BB69-23CF-44E3-9099-C40C66FF867C}">
                  <a14:compatExt spid="_x0000_s26677"/>
                </a:ext>
                <a:ext uri="{FF2B5EF4-FFF2-40B4-BE49-F238E27FC236}">
                  <a16:creationId xmlns:a16="http://schemas.microsoft.com/office/drawing/2014/main" id="{00000000-0008-0000-0100-00003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32</xdr:row>
          <xdr:rowOff>76200</xdr:rowOff>
        </xdr:from>
        <xdr:to>
          <xdr:col>6</xdr:col>
          <xdr:colOff>590550</xdr:colOff>
          <xdr:row>32</xdr:row>
          <xdr:rowOff>247650</xdr:rowOff>
        </xdr:to>
        <xdr:sp macro="" textlink="">
          <xdr:nvSpPr>
            <xdr:cNvPr id="26678" name="Check Box 54" hidden="1">
              <a:extLst>
                <a:ext uri="{63B3BB69-23CF-44E3-9099-C40C66FF867C}">
                  <a14:compatExt spid="_x0000_s26678"/>
                </a:ext>
                <a:ext uri="{FF2B5EF4-FFF2-40B4-BE49-F238E27FC236}">
                  <a16:creationId xmlns:a16="http://schemas.microsoft.com/office/drawing/2014/main" id="{00000000-0008-0000-0100-00003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32</xdr:row>
          <xdr:rowOff>104775</xdr:rowOff>
        </xdr:from>
        <xdr:to>
          <xdr:col>8</xdr:col>
          <xdr:colOff>476250</xdr:colOff>
          <xdr:row>32</xdr:row>
          <xdr:rowOff>285750</xdr:rowOff>
        </xdr:to>
        <xdr:sp macro="" textlink="">
          <xdr:nvSpPr>
            <xdr:cNvPr id="26679" name="Check Box 55" hidden="1">
              <a:extLst>
                <a:ext uri="{63B3BB69-23CF-44E3-9099-C40C66FF867C}">
                  <a14:compatExt spid="_x0000_s26679"/>
                </a:ext>
                <a:ext uri="{FF2B5EF4-FFF2-40B4-BE49-F238E27FC236}">
                  <a16:creationId xmlns:a16="http://schemas.microsoft.com/office/drawing/2014/main" id="{00000000-0008-0000-0100-00003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32</xdr:row>
          <xdr:rowOff>104775</xdr:rowOff>
        </xdr:from>
        <xdr:to>
          <xdr:col>3</xdr:col>
          <xdr:colOff>285750</xdr:colOff>
          <xdr:row>32</xdr:row>
          <xdr:rowOff>257175</xdr:rowOff>
        </xdr:to>
        <xdr:sp macro="" textlink="">
          <xdr:nvSpPr>
            <xdr:cNvPr id="26687" name="Check Box 63" hidden="1">
              <a:extLst>
                <a:ext uri="{63B3BB69-23CF-44E3-9099-C40C66FF867C}">
                  <a14:compatExt spid="_x0000_s26687"/>
                </a:ext>
                <a:ext uri="{FF2B5EF4-FFF2-40B4-BE49-F238E27FC236}">
                  <a16:creationId xmlns:a16="http://schemas.microsoft.com/office/drawing/2014/main" id="{00000000-0008-0000-0100-00003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333375</xdr:colOff>
          <xdr:row>8</xdr:row>
          <xdr:rowOff>247650</xdr:rowOff>
        </xdr:from>
        <xdr:to>
          <xdr:col>1</xdr:col>
          <xdr:colOff>628650</xdr:colOff>
          <xdr:row>9</xdr:row>
          <xdr:rowOff>219075</xdr:rowOff>
        </xdr:to>
        <xdr:sp macro="" textlink="">
          <xdr:nvSpPr>
            <xdr:cNvPr id="26694" name="Check Box 70" hidden="1">
              <a:extLst>
                <a:ext uri="{63B3BB69-23CF-44E3-9099-C40C66FF867C}">
                  <a14:compatExt spid="_x0000_s26694"/>
                </a:ext>
                <a:ext uri="{FF2B5EF4-FFF2-40B4-BE49-F238E27FC236}">
                  <a16:creationId xmlns:a16="http://schemas.microsoft.com/office/drawing/2014/main" id="{00000000-0008-0000-0100-00004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25</xdr:row>
          <xdr:rowOff>171450</xdr:rowOff>
        </xdr:from>
        <xdr:to>
          <xdr:col>3</xdr:col>
          <xdr:colOff>95250</xdr:colOff>
          <xdr:row>26</xdr:row>
          <xdr:rowOff>19050</xdr:rowOff>
        </xdr:to>
        <xdr:sp macro="" textlink="">
          <xdr:nvSpPr>
            <xdr:cNvPr id="26695" name="Check Box 71" hidden="1">
              <a:extLst>
                <a:ext uri="{63B3BB69-23CF-44E3-9099-C40C66FF867C}">
                  <a14:compatExt spid="_x0000_s26695"/>
                </a:ext>
                <a:ext uri="{FF2B5EF4-FFF2-40B4-BE49-F238E27FC236}">
                  <a16:creationId xmlns:a16="http://schemas.microsoft.com/office/drawing/2014/main" id="{00000000-0008-0000-0100-00004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409575</xdr:colOff>
          <xdr:row>32</xdr:row>
          <xdr:rowOff>57150</xdr:rowOff>
        </xdr:from>
        <xdr:to>
          <xdr:col>1</xdr:col>
          <xdr:colOff>323850</xdr:colOff>
          <xdr:row>32</xdr:row>
          <xdr:rowOff>285750</xdr:rowOff>
        </xdr:to>
        <xdr:sp macro="" textlink="">
          <xdr:nvSpPr>
            <xdr:cNvPr id="26696" name="Check Box 72" hidden="1">
              <a:extLst>
                <a:ext uri="{63B3BB69-23CF-44E3-9099-C40C66FF867C}">
                  <a14:compatExt spid="_x0000_s26696"/>
                </a:ext>
                <a:ext uri="{FF2B5EF4-FFF2-40B4-BE49-F238E27FC236}">
                  <a16:creationId xmlns:a16="http://schemas.microsoft.com/office/drawing/2014/main" id="{00000000-0008-0000-0100-00004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37</xdr:row>
          <xdr:rowOff>19050</xdr:rowOff>
        </xdr:from>
        <xdr:to>
          <xdr:col>5</xdr:col>
          <xdr:colOff>619125</xdr:colOff>
          <xdr:row>38</xdr:row>
          <xdr:rowOff>0</xdr:rowOff>
        </xdr:to>
        <xdr:sp macro="" textlink="">
          <xdr:nvSpPr>
            <xdr:cNvPr id="26697" name="Check Box 73" hidden="1">
              <a:extLst>
                <a:ext uri="{63B3BB69-23CF-44E3-9099-C40C66FF867C}">
                  <a14:compatExt spid="_x0000_s26697"/>
                </a:ext>
                <a:ext uri="{FF2B5EF4-FFF2-40B4-BE49-F238E27FC236}">
                  <a16:creationId xmlns:a16="http://schemas.microsoft.com/office/drawing/2014/main" id="{00000000-0008-0000-0100-00004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25</xdr:row>
          <xdr:rowOff>200025</xdr:rowOff>
        </xdr:from>
        <xdr:to>
          <xdr:col>3</xdr:col>
          <xdr:colOff>295275</xdr:colOff>
          <xdr:row>25</xdr:row>
          <xdr:rowOff>323850</xdr:rowOff>
        </xdr:to>
        <xdr:sp macro="" textlink="">
          <xdr:nvSpPr>
            <xdr:cNvPr id="27438" name="Check Box 814" hidden="1">
              <a:extLst>
                <a:ext uri="{63B3BB69-23CF-44E3-9099-C40C66FF867C}">
                  <a14:compatExt spid="_x0000_s27438"/>
                </a:ext>
                <a:ext uri="{FF2B5EF4-FFF2-40B4-BE49-F238E27FC236}">
                  <a16:creationId xmlns:a16="http://schemas.microsoft.com/office/drawing/2014/main" id="{00000000-0008-0000-0100-00002E6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12</xdr:row>
          <xdr:rowOff>28575</xdr:rowOff>
        </xdr:from>
        <xdr:to>
          <xdr:col>1</xdr:col>
          <xdr:colOff>9525</xdr:colOff>
          <xdr:row>12</xdr:row>
          <xdr:rowOff>171450</xdr:rowOff>
        </xdr:to>
        <xdr:sp macro="" textlink="">
          <xdr:nvSpPr>
            <xdr:cNvPr id="27439" name="Check Box 815" hidden="1">
              <a:extLst>
                <a:ext uri="{63B3BB69-23CF-44E3-9099-C40C66FF867C}">
                  <a14:compatExt spid="_x0000_s27439"/>
                </a:ext>
                <a:ext uri="{FF2B5EF4-FFF2-40B4-BE49-F238E27FC236}">
                  <a16:creationId xmlns:a16="http://schemas.microsoft.com/office/drawing/2014/main" id="{00000000-0008-0000-0100-00002F6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13</xdr:row>
          <xdr:rowOff>28575</xdr:rowOff>
        </xdr:from>
        <xdr:to>
          <xdr:col>1</xdr:col>
          <xdr:colOff>9525</xdr:colOff>
          <xdr:row>13</xdr:row>
          <xdr:rowOff>171450</xdr:rowOff>
        </xdr:to>
        <xdr:sp macro="" textlink="">
          <xdr:nvSpPr>
            <xdr:cNvPr id="27440" name="Check Box 816" hidden="1">
              <a:extLst>
                <a:ext uri="{63B3BB69-23CF-44E3-9099-C40C66FF867C}">
                  <a14:compatExt spid="_x0000_s27440"/>
                </a:ext>
                <a:ext uri="{FF2B5EF4-FFF2-40B4-BE49-F238E27FC236}">
                  <a16:creationId xmlns:a16="http://schemas.microsoft.com/office/drawing/2014/main" id="{00000000-0008-0000-0100-0000306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142875</xdr:colOff>
          <xdr:row>30</xdr:row>
          <xdr:rowOff>38100</xdr:rowOff>
        </xdr:from>
        <xdr:to>
          <xdr:col>1</xdr:col>
          <xdr:colOff>409575</xdr:colOff>
          <xdr:row>30</xdr:row>
          <xdr:rowOff>209550</xdr:rowOff>
        </xdr:to>
        <xdr:sp macro="" textlink="">
          <xdr:nvSpPr>
            <xdr:cNvPr id="48130" name="Check Box 2" hidden="1">
              <a:extLst>
                <a:ext uri="{63B3BB69-23CF-44E3-9099-C40C66FF867C}">
                  <a14:compatExt spid="_x0000_s48130"/>
                </a:ext>
                <a:ext uri="{FF2B5EF4-FFF2-40B4-BE49-F238E27FC236}">
                  <a16:creationId xmlns:a16="http://schemas.microsoft.com/office/drawing/2014/main" id="{00000000-0008-0000-1000-00000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31</xdr:row>
          <xdr:rowOff>47625</xdr:rowOff>
        </xdr:from>
        <xdr:to>
          <xdr:col>1</xdr:col>
          <xdr:colOff>409575</xdr:colOff>
          <xdr:row>31</xdr:row>
          <xdr:rowOff>219075</xdr:rowOff>
        </xdr:to>
        <xdr:sp macro="" textlink="">
          <xdr:nvSpPr>
            <xdr:cNvPr id="48131" name="Check Box 3" hidden="1">
              <a:extLst>
                <a:ext uri="{63B3BB69-23CF-44E3-9099-C40C66FF867C}">
                  <a14:compatExt spid="_x0000_s48131"/>
                </a:ext>
                <a:ext uri="{FF2B5EF4-FFF2-40B4-BE49-F238E27FC236}">
                  <a16:creationId xmlns:a16="http://schemas.microsoft.com/office/drawing/2014/main" id="{00000000-0008-0000-1000-00000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43</xdr:row>
          <xdr:rowOff>28575</xdr:rowOff>
        </xdr:from>
        <xdr:to>
          <xdr:col>1</xdr:col>
          <xdr:colOff>409575</xdr:colOff>
          <xdr:row>44</xdr:row>
          <xdr:rowOff>0</xdr:rowOff>
        </xdr:to>
        <xdr:sp macro="" textlink="">
          <xdr:nvSpPr>
            <xdr:cNvPr id="48132" name="Check Box 4" hidden="1">
              <a:extLst>
                <a:ext uri="{63B3BB69-23CF-44E3-9099-C40C66FF867C}">
                  <a14:compatExt spid="_x0000_s48132"/>
                </a:ext>
                <a:ext uri="{FF2B5EF4-FFF2-40B4-BE49-F238E27FC236}">
                  <a16:creationId xmlns:a16="http://schemas.microsoft.com/office/drawing/2014/main" id="{00000000-0008-0000-1000-000004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42</xdr:row>
          <xdr:rowOff>38100</xdr:rowOff>
        </xdr:from>
        <xdr:to>
          <xdr:col>1</xdr:col>
          <xdr:colOff>409575</xdr:colOff>
          <xdr:row>42</xdr:row>
          <xdr:rowOff>219075</xdr:rowOff>
        </xdr:to>
        <xdr:sp macro="" textlink="">
          <xdr:nvSpPr>
            <xdr:cNvPr id="48133" name="Check Box 5" hidden="1">
              <a:extLst>
                <a:ext uri="{63B3BB69-23CF-44E3-9099-C40C66FF867C}">
                  <a14:compatExt spid="_x0000_s48133"/>
                </a:ext>
                <a:ext uri="{FF2B5EF4-FFF2-40B4-BE49-F238E27FC236}">
                  <a16:creationId xmlns:a16="http://schemas.microsoft.com/office/drawing/2014/main" id="{00000000-0008-0000-1000-000005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46</xdr:row>
          <xdr:rowOff>28575</xdr:rowOff>
        </xdr:from>
        <xdr:to>
          <xdr:col>1</xdr:col>
          <xdr:colOff>409575</xdr:colOff>
          <xdr:row>47</xdr:row>
          <xdr:rowOff>0</xdr:rowOff>
        </xdr:to>
        <xdr:sp macro="" textlink="">
          <xdr:nvSpPr>
            <xdr:cNvPr id="48134" name="Check Box 6" hidden="1">
              <a:extLst>
                <a:ext uri="{63B3BB69-23CF-44E3-9099-C40C66FF867C}">
                  <a14:compatExt spid="_x0000_s48134"/>
                </a:ext>
                <a:ext uri="{FF2B5EF4-FFF2-40B4-BE49-F238E27FC236}">
                  <a16:creationId xmlns:a16="http://schemas.microsoft.com/office/drawing/2014/main" id="{00000000-0008-0000-1000-000006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49</xdr:row>
          <xdr:rowOff>28575</xdr:rowOff>
        </xdr:from>
        <xdr:to>
          <xdr:col>1</xdr:col>
          <xdr:colOff>409575</xdr:colOff>
          <xdr:row>50</xdr:row>
          <xdr:rowOff>0</xdr:rowOff>
        </xdr:to>
        <xdr:sp macro="" textlink="">
          <xdr:nvSpPr>
            <xdr:cNvPr id="48135" name="Check Box 7" hidden="1">
              <a:extLst>
                <a:ext uri="{63B3BB69-23CF-44E3-9099-C40C66FF867C}">
                  <a14:compatExt spid="_x0000_s48135"/>
                </a:ext>
                <a:ext uri="{FF2B5EF4-FFF2-40B4-BE49-F238E27FC236}">
                  <a16:creationId xmlns:a16="http://schemas.microsoft.com/office/drawing/2014/main" id="{00000000-0008-0000-1000-000007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5</xdr:col>
      <xdr:colOff>77912</xdr:colOff>
      <xdr:row>3</xdr:row>
      <xdr:rowOff>470700</xdr:rowOff>
    </xdr:from>
    <xdr:ext cx="184731" cy="264560"/>
    <xdr:sp macro="" textlink="">
      <xdr:nvSpPr>
        <xdr:cNvPr id="2" name="文字方塊 1">
          <a:extLst>
            <a:ext uri="{FF2B5EF4-FFF2-40B4-BE49-F238E27FC236}">
              <a16:creationId xmlns:a16="http://schemas.microsoft.com/office/drawing/2014/main" id="{00000000-0008-0000-1100-000002000000}"/>
            </a:ext>
          </a:extLst>
        </xdr:cNvPr>
        <xdr:cNvSpPr txBox="1"/>
      </xdr:nvSpPr>
      <xdr:spPr>
        <a:xfrm>
          <a:off x="8030421" y="108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www.op.labour.gov.hk/tc/index.html" TargetMode="External"/><Relationship Id="rId1" Type="http://schemas.openxmlformats.org/officeDocument/2006/relationships/hyperlink" Target="http://www.labour.gov.hk/tc/public/pdf/wcp/ConciseGuide/11.pdf"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21.xml"/><Relationship Id="rId3" Type="http://schemas.openxmlformats.org/officeDocument/2006/relationships/vmlDrawing" Target="../drawings/vmlDrawing2.vml"/><Relationship Id="rId7" Type="http://schemas.openxmlformats.org/officeDocument/2006/relationships/ctrlProp" Target="../ctrlProps/ctrlProp20.xml"/><Relationship Id="rId2" Type="http://schemas.openxmlformats.org/officeDocument/2006/relationships/drawing" Target="../drawings/drawing2.xml"/><Relationship Id="rId1" Type="http://schemas.openxmlformats.org/officeDocument/2006/relationships/printerSettings" Target="../printerSettings/printerSettings17.bin"/><Relationship Id="rId6" Type="http://schemas.openxmlformats.org/officeDocument/2006/relationships/ctrlProp" Target="../ctrlProps/ctrlProp19.xml"/><Relationship Id="rId5" Type="http://schemas.openxmlformats.org/officeDocument/2006/relationships/ctrlProp" Target="../ctrlProps/ctrlProp18.xml"/><Relationship Id="rId4" Type="http://schemas.openxmlformats.org/officeDocument/2006/relationships/ctrlProp" Target="../ctrlProps/ctrlProp17.xml"/><Relationship Id="rId9" Type="http://schemas.openxmlformats.org/officeDocument/2006/relationships/ctrlProp" Target="../ctrlProps/ctrlProp22.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工作表1">
    <pageSetUpPr fitToPage="1"/>
  </sheetPr>
  <dimension ref="A1:E44"/>
  <sheetViews>
    <sheetView showGridLines="0" tabSelected="1" view="pageBreakPreview" zoomScale="110" zoomScaleNormal="110" zoomScaleSheetLayoutView="110" workbookViewId="0">
      <selection activeCell="A2" sqref="A2:C2"/>
    </sheetView>
  </sheetViews>
  <sheetFormatPr defaultColWidth="9" defaultRowHeight="15.75"/>
  <cols>
    <col min="1" max="1" width="11.625" style="30" customWidth="1"/>
    <col min="2" max="2" width="49.75" style="30" customWidth="1"/>
    <col min="3" max="3" width="21.625" style="30" customWidth="1"/>
    <col min="4" max="16384" width="9" style="30"/>
  </cols>
  <sheetData>
    <row r="1" spans="1:4" ht="16.5">
      <c r="A1" s="398"/>
      <c r="B1" s="199"/>
      <c r="C1" s="549" t="s">
        <v>506</v>
      </c>
      <c r="D1" s="32"/>
    </row>
    <row r="2" spans="1:4" ht="21" customHeight="1">
      <c r="A2" s="573" t="s">
        <v>495</v>
      </c>
      <c r="B2" s="573"/>
      <c r="C2" s="573"/>
    </row>
    <row r="3" spans="1:4" ht="9.4" customHeight="1">
      <c r="A3" s="196"/>
      <c r="B3" s="198"/>
      <c r="C3" s="196"/>
    </row>
    <row r="4" spans="1:4" ht="16.350000000000001" customHeight="1">
      <c r="A4" s="569" t="s">
        <v>507</v>
      </c>
      <c r="B4" s="570"/>
      <c r="C4" s="571"/>
    </row>
    <row r="5" spans="1:4" ht="14.65" customHeight="1">
      <c r="A5" s="572" t="s">
        <v>431</v>
      </c>
      <c r="B5" s="573"/>
      <c r="C5" s="574"/>
    </row>
    <row r="6" spans="1:4" ht="17.649999999999999" customHeight="1">
      <c r="A6" s="575" t="s">
        <v>433</v>
      </c>
      <c r="B6" s="576"/>
      <c r="C6" s="577"/>
    </row>
    <row r="7" spans="1:4" ht="21.4" customHeight="1">
      <c r="A7" s="197" t="s">
        <v>252</v>
      </c>
      <c r="B7" s="197" t="s">
        <v>251</v>
      </c>
      <c r="C7" s="197" t="s">
        <v>362</v>
      </c>
    </row>
    <row r="8" spans="1:4" ht="30" customHeight="1">
      <c r="A8" s="200" t="s">
        <v>0</v>
      </c>
      <c r="B8" s="200" t="s">
        <v>253</v>
      </c>
      <c r="C8" s="201" t="s">
        <v>192</v>
      </c>
    </row>
    <row r="9" spans="1:4" ht="30" customHeight="1">
      <c r="A9" s="200" t="s">
        <v>1</v>
      </c>
      <c r="B9" s="200" t="s">
        <v>254</v>
      </c>
      <c r="C9" s="201" t="s">
        <v>192</v>
      </c>
    </row>
    <row r="10" spans="1:4" ht="30" customHeight="1">
      <c r="A10" s="200" t="s">
        <v>2</v>
      </c>
      <c r="B10" s="200" t="s">
        <v>144</v>
      </c>
      <c r="C10" s="201" t="s">
        <v>371</v>
      </c>
    </row>
    <row r="11" spans="1:4" ht="30" customHeight="1">
      <c r="A11" s="200" t="s">
        <v>3</v>
      </c>
      <c r="B11" s="200" t="s">
        <v>255</v>
      </c>
      <c r="C11" s="201" t="s">
        <v>192</v>
      </c>
    </row>
    <row r="12" spans="1:4" ht="30" customHeight="1">
      <c r="A12" s="200" t="s">
        <v>4</v>
      </c>
      <c r="B12" s="200" t="s">
        <v>485</v>
      </c>
      <c r="C12" s="201" t="s">
        <v>192</v>
      </c>
    </row>
    <row r="13" spans="1:4" ht="30" customHeight="1">
      <c r="A13" s="200">
        <v>3</v>
      </c>
      <c r="B13" s="200" t="s">
        <v>372</v>
      </c>
      <c r="C13" s="201" t="s">
        <v>192</v>
      </c>
    </row>
    <row r="14" spans="1:4" ht="30" customHeight="1">
      <c r="A14" s="200" t="s">
        <v>508</v>
      </c>
      <c r="B14" s="202" t="s">
        <v>430</v>
      </c>
      <c r="C14" s="201" t="s">
        <v>192</v>
      </c>
    </row>
    <row r="15" spans="1:4" ht="30" customHeight="1">
      <c r="A15" s="581">
        <v>5</v>
      </c>
      <c r="B15" s="584" t="s">
        <v>145</v>
      </c>
      <c r="C15" s="578" t="s">
        <v>509</v>
      </c>
    </row>
    <row r="16" spans="1:4" ht="30" customHeight="1">
      <c r="A16" s="582"/>
      <c r="B16" s="582"/>
      <c r="C16" s="579"/>
    </row>
    <row r="17" spans="1:5" ht="30" customHeight="1">
      <c r="A17" s="583"/>
      <c r="B17" s="583"/>
      <c r="C17" s="580"/>
    </row>
    <row r="18" spans="1:5">
      <c r="A18" s="203" t="s">
        <v>510</v>
      </c>
      <c r="B18" s="204"/>
      <c r="C18" s="205"/>
    </row>
    <row r="19" spans="1:5">
      <c r="A19" s="206"/>
      <c r="B19" s="204"/>
      <c r="C19" s="205"/>
    </row>
    <row r="20" spans="1:5">
      <c r="A20" s="207"/>
      <c r="B20" s="204"/>
      <c r="C20" s="205"/>
    </row>
    <row r="21" spans="1:5">
      <c r="A21" s="592" t="s">
        <v>256</v>
      </c>
      <c r="B21" s="592"/>
      <c r="C21" s="208"/>
    </row>
    <row r="22" spans="1:5" ht="36.6" customHeight="1">
      <c r="A22" s="590" t="s">
        <v>511</v>
      </c>
      <c r="B22" s="590"/>
      <c r="C22" s="590"/>
    </row>
    <row r="23" spans="1:5">
      <c r="A23" s="591" t="s">
        <v>512</v>
      </c>
      <c r="B23" s="591"/>
      <c r="C23" s="591"/>
    </row>
    <row r="24" spans="1:5" ht="8.25" customHeight="1">
      <c r="A24" s="208"/>
      <c r="B24" s="209"/>
      <c r="C24" s="209"/>
    </row>
    <row r="25" spans="1:5" ht="19.899999999999999" customHeight="1">
      <c r="A25" s="589" t="s">
        <v>257</v>
      </c>
      <c r="B25" s="589"/>
      <c r="C25" s="210"/>
    </row>
    <row r="26" spans="1:5" ht="42" customHeight="1">
      <c r="A26" s="588" t="s">
        <v>513</v>
      </c>
      <c r="B26" s="588"/>
      <c r="C26" s="588"/>
      <c r="D26" s="585"/>
      <c r="E26" s="586"/>
    </row>
    <row r="27" spans="1:5" ht="42" customHeight="1">
      <c r="A27" s="587" t="s">
        <v>415</v>
      </c>
      <c r="B27" s="587"/>
      <c r="C27" s="587"/>
      <c r="D27" s="585"/>
      <c r="E27" s="586"/>
    </row>
    <row r="28" spans="1:5" ht="42" customHeight="1">
      <c r="A28" s="587" t="s">
        <v>416</v>
      </c>
      <c r="B28" s="587"/>
      <c r="C28" s="587"/>
      <c r="D28" s="585"/>
      <c r="E28" s="586"/>
    </row>
    <row r="29" spans="1:5" ht="57.75" customHeight="1">
      <c r="A29" s="587" t="s">
        <v>417</v>
      </c>
      <c r="B29" s="587"/>
      <c r="C29" s="587"/>
      <c r="D29" s="585"/>
      <c r="E29" s="586"/>
    </row>
    <row r="44" ht="12" customHeight="1"/>
  </sheetData>
  <sheetProtection selectLockedCells="1" selectUnlockedCells="1"/>
  <mergeCells count="19">
    <mergeCell ref="A2:C2"/>
    <mergeCell ref="D29:E29"/>
    <mergeCell ref="D28:E28"/>
    <mergeCell ref="D26:E26"/>
    <mergeCell ref="D27:E27"/>
    <mergeCell ref="A27:C27"/>
    <mergeCell ref="A28:C28"/>
    <mergeCell ref="A29:C29"/>
    <mergeCell ref="A26:C26"/>
    <mergeCell ref="A25:B25"/>
    <mergeCell ref="A22:C22"/>
    <mergeCell ref="A23:C23"/>
    <mergeCell ref="A21:B21"/>
    <mergeCell ref="A4:C4"/>
    <mergeCell ref="A5:C5"/>
    <mergeCell ref="A6:C6"/>
    <mergeCell ref="C15:C17"/>
    <mergeCell ref="A15:A17"/>
    <mergeCell ref="B15:B17"/>
  </mergeCells>
  <phoneticPr fontId="1" type="noConversion"/>
  <pageMargins left="0.94488188976377963" right="0.31496062992125984" top="0.55118110236220474" bottom="0.35433070866141736" header="0.31496062992125984" footer="0.31496062992125984"/>
  <pageSetup paperSize="9" scale="99" fitToHeight="0" orientation="portrait" r:id="rId1"/>
  <headerFooter>
    <oddFooter>&amp;C&amp;"Times New Roman,標準"&amp;10 3</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工作表14">
    <pageSetUpPr fitToPage="1"/>
  </sheetPr>
  <dimension ref="A1:S25"/>
  <sheetViews>
    <sheetView showZeros="0" view="pageBreakPreview" zoomScaleNormal="110" zoomScaleSheetLayoutView="100" workbookViewId="0">
      <selection activeCell="C7" sqref="C7:E7"/>
    </sheetView>
  </sheetViews>
  <sheetFormatPr defaultColWidth="9" defaultRowHeight="15.75"/>
  <cols>
    <col min="1" max="1" width="18.625" style="4" customWidth="1"/>
    <col min="2" max="2" width="15" style="4" customWidth="1"/>
    <col min="3" max="3" width="12.625" style="4" customWidth="1"/>
    <col min="4" max="4" width="13.375" style="4" customWidth="1"/>
    <col min="5" max="5" width="12.125" style="4" customWidth="1"/>
    <col min="6" max="6" width="13.625" style="4" customWidth="1"/>
    <col min="7" max="7" width="13.375" style="4" customWidth="1"/>
    <col min="8" max="8" width="15" style="4" customWidth="1"/>
    <col min="9" max="9" width="11.125" style="4" customWidth="1"/>
    <col min="10" max="10" width="10.875" style="4" customWidth="1"/>
    <col min="11" max="11" width="11.125" style="4" customWidth="1"/>
    <col min="12" max="12" width="8.375" style="4" customWidth="1"/>
    <col min="13" max="13" width="9" style="25"/>
    <col min="14" max="16384" width="9" style="4"/>
  </cols>
  <sheetData>
    <row r="1" spans="1:19">
      <c r="A1" s="823" t="s">
        <v>215</v>
      </c>
      <c r="B1" s="738"/>
      <c r="C1" s="739"/>
      <c r="D1" s="738"/>
      <c r="E1" s="738"/>
      <c r="F1" s="738"/>
      <c r="G1" s="738"/>
      <c r="H1" s="738"/>
      <c r="I1" s="738"/>
      <c r="J1" s="738"/>
      <c r="K1" s="28"/>
      <c r="L1" s="28"/>
    </row>
    <row r="2" spans="1:19">
      <c r="A2" s="684" t="s">
        <v>393</v>
      </c>
      <c r="B2" s="685"/>
      <c r="C2" s="806"/>
      <c r="D2" s="685"/>
      <c r="E2" s="685"/>
      <c r="F2" s="685"/>
      <c r="G2" s="685"/>
      <c r="H2" s="685"/>
      <c r="I2" s="685"/>
      <c r="J2" s="685"/>
      <c r="K2" s="28"/>
      <c r="L2" s="28"/>
    </row>
    <row r="3" spans="1:19">
      <c r="A3" s="684" t="s">
        <v>161</v>
      </c>
      <c r="B3" s="685"/>
      <c r="C3" s="685"/>
      <c r="D3" s="685"/>
      <c r="E3" s="685"/>
      <c r="F3" s="685"/>
      <c r="G3" s="685"/>
      <c r="H3" s="685"/>
      <c r="I3" s="685"/>
      <c r="J3" s="685"/>
      <c r="K3" s="107"/>
      <c r="L3" s="107"/>
    </row>
    <row r="4" spans="1:19" ht="6" customHeight="1">
      <c r="A4" s="28"/>
    </row>
    <row r="5" spans="1:19" ht="21" customHeight="1">
      <c r="A5" s="683" t="s">
        <v>383</v>
      </c>
      <c r="B5" s="683"/>
      <c r="C5" s="829">
        <f>附表1A!$C$20</f>
        <v>0</v>
      </c>
      <c r="D5" s="829"/>
      <c r="E5" s="829"/>
      <c r="F5" s="471"/>
      <c r="G5" s="213"/>
      <c r="H5" s="214" t="s">
        <v>259</v>
      </c>
      <c r="I5" s="688">
        <f>附表1A!$C$23</f>
        <v>0</v>
      </c>
      <c r="J5" s="688"/>
      <c r="S5" s="27"/>
    </row>
    <row r="6" spans="1:19" ht="14.25" customHeight="1">
      <c r="A6" s="472"/>
      <c r="B6" s="472"/>
      <c r="C6" s="472"/>
      <c r="D6" s="473"/>
      <c r="E6" s="290"/>
      <c r="F6" s="290"/>
      <c r="G6" s="290"/>
      <c r="H6" s="290"/>
      <c r="I6" s="290"/>
      <c r="J6" s="290"/>
      <c r="K6" s="22"/>
      <c r="L6" s="22"/>
      <c r="S6" s="27"/>
    </row>
    <row r="7" spans="1:19" ht="13.5" customHeight="1">
      <c r="A7" s="819" t="s">
        <v>166</v>
      </c>
      <c r="B7" s="726"/>
      <c r="C7" s="791" t="s">
        <v>486</v>
      </c>
      <c r="D7" s="791"/>
      <c r="E7" s="791"/>
      <c r="F7" s="830" t="s">
        <v>487</v>
      </c>
      <c r="G7" s="830"/>
      <c r="H7" s="830"/>
      <c r="I7" s="830"/>
      <c r="J7" s="691"/>
      <c r="K7" s="25"/>
      <c r="M7" s="4"/>
    </row>
    <row r="8" spans="1:19" ht="39.75" customHeight="1">
      <c r="A8" s="820"/>
      <c r="B8" s="821"/>
      <c r="C8" s="836" t="s">
        <v>558</v>
      </c>
      <c r="D8" s="837"/>
      <c r="E8" s="837"/>
      <c r="F8" s="833" t="s">
        <v>559</v>
      </c>
      <c r="G8" s="834"/>
      <c r="H8" s="834"/>
      <c r="I8" s="834"/>
      <c r="J8" s="835"/>
      <c r="K8" s="25"/>
      <c r="M8" s="4"/>
    </row>
    <row r="9" spans="1:19">
      <c r="A9" s="217" t="s">
        <v>5</v>
      </c>
      <c r="B9" s="217" t="s">
        <v>6</v>
      </c>
      <c r="C9" s="223" t="s">
        <v>162</v>
      </c>
      <c r="D9" s="217" t="s">
        <v>15</v>
      </c>
      <c r="E9" s="221" t="s">
        <v>11</v>
      </c>
      <c r="F9" s="223" t="s">
        <v>163</v>
      </c>
      <c r="G9" s="217" t="s">
        <v>164</v>
      </c>
      <c r="H9" s="217" t="s">
        <v>14</v>
      </c>
      <c r="I9" s="819" t="s">
        <v>165</v>
      </c>
      <c r="J9" s="760"/>
      <c r="K9" s="25"/>
      <c r="M9" s="4"/>
    </row>
    <row r="10" spans="1:19" ht="110.25" customHeight="1">
      <c r="A10" s="551" t="s">
        <v>394</v>
      </c>
      <c r="B10" s="551" t="s">
        <v>569</v>
      </c>
      <c r="C10" s="229" t="s">
        <v>598</v>
      </c>
      <c r="D10" s="225" t="s">
        <v>209</v>
      </c>
      <c r="E10" s="227" t="s">
        <v>599</v>
      </c>
      <c r="F10" s="229" t="s">
        <v>600</v>
      </c>
      <c r="G10" s="225" t="s">
        <v>209</v>
      </c>
      <c r="H10" s="225" t="s">
        <v>601</v>
      </c>
      <c r="I10" s="812" t="s">
        <v>602</v>
      </c>
      <c r="J10" s="826"/>
      <c r="K10" s="25"/>
      <c r="M10" s="4"/>
    </row>
    <row r="11" spans="1:19" ht="28.5" customHeight="1">
      <c r="A11" s="474"/>
      <c r="B11" s="451" t="s">
        <v>395</v>
      </c>
      <c r="C11" s="452" t="s">
        <v>151</v>
      </c>
      <c r="D11" s="453" t="s">
        <v>151</v>
      </c>
      <c r="E11" s="454" t="s">
        <v>151</v>
      </c>
      <c r="F11" s="452" t="s">
        <v>151</v>
      </c>
      <c r="G11" s="453" t="s">
        <v>151</v>
      </c>
      <c r="H11" s="453" t="s">
        <v>151</v>
      </c>
      <c r="I11" s="453" t="s">
        <v>216</v>
      </c>
      <c r="J11" s="453" t="s">
        <v>396</v>
      </c>
      <c r="K11" s="25"/>
      <c r="M11" s="4"/>
    </row>
    <row r="12" spans="1:19">
      <c r="A12" s="455">
        <v>1</v>
      </c>
      <c r="B12" s="329"/>
      <c r="C12" s="475"/>
      <c r="D12" s="434"/>
      <c r="E12" s="476"/>
      <c r="F12" s="475"/>
      <c r="G12" s="434"/>
      <c r="H12" s="434"/>
      <c r="I12" s="434"/>
      <c r="J12" s="329"/>
      <c r="K12" s="25"/>
      <c r="M12" s="4"/>
    </row>
    <row r="13" spans="1:19">
      <c r="A13" s="455">
        <v>2</v>
      </c>
      <c r="B13" s="329"/>
      <c r="C13" s="475"/>
      <c r="D13" s="434"/>
      <c r="E13" s="476"/>
      <c r="F13" s="475"/>
      <c r="G13" s="434"/>
      <c r="H13" s="434"/>
      <c r="I13" s="434"/>
      <c r="J13" s="329"/>
      <c r="K13" s="25"/>
      <c r="M13" s="4"/>
    </row>
    <row r="14" spans="1:19">
      <c r="A14" s="455">
        <v>3</v>
      </c>
      <c r="B14" s="329"/>
      <c r="C14" s="475"/>
      <c r="D14" s="434"/>
      <c r="E14" s="476"/>
      <c r="F14" s="475"/>
      <c r="G14" s="434"/>
      <c r="H14" s="434"/>
      <c r="I14" s="434"/>
      <c r="J14" s="329"/>
      <c r="K14" s="25"/>
      <c r="M14" s="4"/>
    </row>
    <row r="15" spans="1:19">
      <c r="A15" s="455">
        <v>4</v>
      </c>
      <c r="B15" s="329"/>
      <c r="C15" s="475"/>
      <c r="D15" s="434"/>
      <c r="E15" s="476"/>
      <c r="F15" s="475"/>
      <c r="G15" s="434"/>
      <c r="H15" s="434"/>
      <c r="I15" s="434"/>
      <c r="J15" s="329"/>
      <c r="K15" s="25"/>
      <c r="M15" s="4"/>
    </row>
    <row r="16" spans="1:19">
      <c r="A16" s="455">
        <v>5</v>
      </c>
      <c r="B16" s="329"/>
      <c r="C16" s="475"/>
      <c r="D16" s="434"/>
      <c r="E16" s="476"/>
      <c r="F16" s="475"/>
      <c r="G16" s="434"/>
      <c r="H16" s="434"/>
      <c r="I16" s="434"/>
      <c r="J16" s="329"/>
      <c r="K16" s="25"/>
      <c r="M16" s="4"/>
    </row>
    <row r="17" spans="1:13">
      <c r="A17" s="455">
        <v>6</v>
      </c>
      <c r="B17" s="329"/>
      <c r="C17" s="475"/>
      <c r="D17" s="434"/>
      <c r="E17" s="476"/>
      <c r="F17" s="475"/>
      <c r="G17" s="434"/>
      <c r="H17" s="434"/>
      <c r="I17" s="434"/>
      <c r="J17" s="329"/>
      <c r="K17" s="25"/>
      <c r="M17" s="4"/>
    </row>
    <row r="18" spans="1:13" ht="16.5" thickBot="1">
      <c r="A18" s="477">
        <v>7</v>
      </c>
      <c r="B18" s="478"/>
      <c r="C18" s="479"/>
      <c r="D18" s="480"/>
      <c r="E18" s="481"/>
      <c r="F18" s="479"/>
      <c r="G18" s="480"/>
      <c r="H18" s="480"/>
      <c r="I18" s="480"/>
      <c r="J18" s="478"/>
      <c r="K18" s="25"/>
      <c r="M18" s="4"/>
    </row>
    <row r="19" spans="1:13" ht="16.5" thickTop="1">
      <c r="A19" s="764" t="s">
        <v>397</v>
      </c>
      <c r="B19" s="766"/>
      <c r="C19" s="824">
        <f>SUM(C12:C18)</f>
        <v>0</v>
      </c>
      <c r="D19" s="827">
        <f t="shared" ref="D19:I19" si="0">SUM(D12:D18)</f>
        <v>0</v>
      </c>
      <c r="E19" s="831">
        <f t="shared" si="0"/>
        <v>0</v>
      </c>
      <c r="F19" s="824">
        <f t="shared" si="0"/>
        <v>0</v>
      </c>
      <c r="G19" s="827">
        <f t="shared" si="0"/>
        <v>0</v>
      </c>
      <c r="H19" s="827">
        <f t="shared" si="0"/>
        <v>0</v>
      </c>
      <c r="I19" s="827">
        <f t="shared" si="0"/>
        <v>0</v>
      </c>
      <c r="J19" s="838"/>
      <c r="K19" s="25"/>
      <c r="M19" s="4"/>
    </row>
    <row r="20" spans="1:13" ht="14.25" customHeight="1">
      <c r="A20" s="767"/>
      <c r="B20" s="769"/>
      <c r="C20" s="825"/>
      <c r="D20" s="828"/>
      <c r="E20" s="832"/>
      <c r="F20" s="825"/>
      <c r="G20" s="828"/>
      <c r="H20" s="828"/>
      <c r="I20" s="828"/>
      <c r="J20" s="839"/>
      <c r="K20" s="25"/>
      <c r="M20" s="4"/>
    </row>
    <row r="21" spans="1:13" ht="14.25" customHeight="1">
      <c r="A21" s="482" t="s">
        <v>436</v>
      </c>
      <c r="B21" s="483"/>
      <c r="C21" s="484"/>
      <c r="D21" s="484"/>
      <c r="E21" s="484"/>
      <c r="F21" s="484"/>
      <c r="G21" s="484"/>
      <c r="H21" s="484"/>
      <c r="I21" s="484"/>
      <c r="J21" s="485"/>
      <c r="K21" s="25"/>
      <c r="M21" s="4"/>
    </row>
    <row r="22" spans="1:13">
      <c r="A22" s="706" t="s">
        <v>570</v>
      </c>
      <c r="B22" s="706"/>
      <c r="C22" s="706"/>
      <c r="D22" s="706"/>
      <c r="E22" s="706"/>
      <c r="F22" s="706"/>
      <c r="G22" s="706"/>
      <c r="H22" s="213"/>
      <c r="I22" s="213"/>
      <c r="J22" s="213"/>
    </row>
    <row r="23" spans="1:13" ht="6.6" customHeight="1">
      <c r="A23" s="470"/>
      <c r="B23" s="470"/>
      <c r="C23" s="213"/>
      <c r="D23" s="213"/>
      <c r="E23" s="213"/>
      <c r="F23" s="213"/>
      <c r="G23" s="213"/>
      <c r="H23" s="213"/>
      <c r="I23" s="213"/>
      <c r="J23" s="213"/>
      <c r="M23" s="4"/>
    </row>
    <row r="24" spans="1:13" ht="17.45" customHeight="1">
      <c r="A24" s="773" t="s">
        <v>398</v>
      </c>
      <c r="B24" s="822"/>
      <c r="C24" s="822"/>
      <c r="D24" s="822"/>
      <c r="E24" s="822"/>
      <c r="F24" s="822"/>
      <c r="G24" s="822"/>
      <c r="H24" s="822"/>
      <c r="I24" s="822"/>
      <c r="J24" s="822"/>
      <c r="M24" s="4"/>
    </row>
    <row r="25" spans="1:13" ht="15.6" customHeight="1">
      <c r="A25" s="823" t="s">
        <v>215</v>
      </c>
      <c r="B25" s="738"/>
      <c r="C25" s="739"/>
      <c r="D25" s="738"/>
      <c r="E25" s="738"/>
      <c r="F25" s="738"/>
      <c r="G25" s="738"/>
      <c r="H25" s="738"/>
      <c r="I25" s="738"/>
      <c r="J25" s="738"/>
      <c r="M25" s="4"/>
    </row>
  </sheetData>
  <sheetProtection formatCells="0" formatRows="0" insertRows="0" deleteRows="0"/>
  <mergeCells count="25">
    <mergeCell ref="A1:J1"/>
    <mergeCell ref="A3:J3"/>
    <mergeCell ref="H19:H20"/>
    <mergeCell ref="G19:G20"/>
    <mergeCell ref="F19:F20"/>
    <mergeCell ref="A5:B5"/>
    <mergeCell ref="I5:J5"/>
    <mergeCell ref="C5:E5"/>
    <mergeCell ref="A2:J2"/>
    <mergeCell ref="F7:J7"/>
    <mergeCell ref="E19:E20"/>
    <mergeCell ref="D19:D20"/>
    <mergeCell ref="F8:J8"/>
    <mergeCell ref="C8:E8"/>
    <mergeCell ref="J19:J20"/>
    <mergeCell ref="I19:I20"/>
    <mergeCell ref="A7:B8"/>
    <mergeCell ref="A24:J24"/>
    <mergeCell ref="A25:J25"/>
    <mergeCell ref="A22:G22"/>
    <mergeCell ref="C19:C20"/>
    <mergeCell ref="C7:E7"/>
    <mergeCell ref="I9:J9"/>
    <mergeCell ref="I10:J10"/>
    <mergeCell ref="A19:B20"/>
  </mergeCells>
  <phoneticPr fontId="1" type="noConversion"/>
  <pageMargins left="0.55118110236220474" right="0.39370078740157483" top="0.74803149606299213" bottom="0.74803149606299213" header="0.31496062992125984" footer="0.31496062992125984"/>
  <pageSetup paperSize="9" scale="93" fitToHeight="0" orientation="landscape" r:id="rId1"/>
  <headerFooter>
    <oddFooter>&amp;C&amp;"Times New Roman,標準"&amp;10 10</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工作表24">
    <tabColor rgb="FF7030A0"/>
  </sheetPr>
  <dimension ref="A1:X4"/>
  <sheetViews>
    <sheetView topLeftCell="C1" zoomScale="70" zoomScaleNormal="70" workbookViewId="0">
      <selection activeCell="Y4" sqref="Y4"/>
    </sheetView>
  </sheetViews>
  <sheetFormatPr defaultColWidth="8.75" defaultRowHeight="15.75"/>
  <cols>
    <col min="1" max="1" width="8.75" customWidth="1"/>
    <col min="2" max="21" width="15.125" customWidth="1"/>
  </cols>
  <sheetData>
    <row r="1" spans="1:24" s="15" customFormat="1">
      <c r="A1" s="15" t="s">
        <v>83</v>
      </c>
      <c r="B1" s="15" t="s">
        <v>84</v>
      </c>
      <c r="C1" s="15" t="s">
        <v>85</v>
      </c>
      <c r="D1" s="15" t="s">
        <v>86</v>
      </c>
      <c r="E1" s="15" t="s">
        <v>87</v>
      </c>
      <c r="F1" s="15" t="s">
        <v>88</v>
      </c>
      <c r="G1" s="15" t="s">
        <v>89</v>
      </c>
      <c r="H1" s="15" t="s">
        <v>90</v>
      </c>
      <c r="I1" s="15" t="s">
        <v>91</v>
      </c>
      <c r="J1" s="15" t="s">
        <v>92</v>
      </c>
      <c r="K1" s="15" t="s">
        <v>93</v>
      </c>
      <c r="L1" s="15" t="s">
        <v>94</v>
      </c>
      <c r="M1" s="15" t="s">
        <v>95</v>
      </c>
      <c r="N1" s="15" t="s">
        <v>96</v>
      </c>
      <c r="O1" s="15" t="s">
        <v>97</v>
      </c>
      <c r="P1" s="15" t="s">
        <v>98</v>
      </c>
      <c r="Q1" s="15" t="s">
        <v>99</v>
      </c>
      <c r="R1" s="15" t="s">
        <v>100</v>
      </c>
      <c r="S1" s="15" t="s">
        <v>101</v>
      </c>
      <c r="T1" s="15" t="s">
        <v>102</v>
      </c>
      <c r="U1" s="16" t="s">
        <v>103</v>
      </c>
      <c r="V1" s="16" t="s">
        <v>104</v>
      </c>
      <c r="W1" s="16" t="s">
        <v>105</v>
      </c>
      <c r="X1" s="16" t="s">
        <v>106</v>
      </c>
    </row>
    <row r="2" spans="1:24">
      <c r="A2" s="12" t="s">
        <v>107</v>
      </c>
      <c r="B2" s="13" t="s">
        <v>108</v>
      </c>
      <c r="C2" s="13" t="s">
        <v>108</v>
      </c>
      <c r="D2" s="13" t="s">
        <v>108</v>
      </c>
      <c r="E2" s="13" t="s">
        <v>108</v>
      </c>
      <c r="F2" s="13" t="s">
        <v>108</v>
      </c>
      <c r="G2" s="13" t="s">
        <v>108</v>
      </c>
      <c r="H2" s="13" t="s">
        <v>108</v>
      </c>
      <c r="I2" s="13" t="s">
        <v>108</v>
      </c>
      <c r="J2" s="13" t="s">
        <v>108</v>
      </c>
      <c r="K2" s="13">
        <f>INDEX('附表4(I)'!A1:D38,16,2)</f>
        <v>0</v>
      </c>
      <c r="L2" s="13">
        <f>INDEX('附表4(I)'!A1:D38,17,2)</f>
        <v>0</v>
      </c>
      <c r="M2" s="13" t="s">
        <v>108</v>
      </c>
      <c r="N2" s="13" t="s">
        <v>108</v>
      </c>
      <c r="O2" s="13" t="s">
        <v>108</v>
      </c>
      <c r="P2" s="13" t="s">
        <v>108</v>
      </c>
      <c r="Q2" s="13" t="s">
        <v>108</v>
      </c>
      <c r="R2" s="13" t="s">
        <v>108</v>
      </c>
      <c r="S2" s="13" t="s">
        <v>108</v>
      </c>
      <c r="T2" s="13">
        <f>INDEX('附表4(I)'!A1:D38,23,2)</f>
        <v>0</v>
      </c>
      <c r="U2" s="13">
        <f>INDEX('附表4(I)'!A1:D38,25,2)</f>
        <v>0</v>
      </c>
      <c r="V2" s="13">
        <f>INDEX('附表4(I)'!A1:D38,24,2)</f>
        <v>0</v>
      </c>
      <c r="W2" s="13">
        <f>INDEX('附表4(I)'!A1:D38,26,2)</f>
        <v>0</v>
      </c>
      <c r="X2" s="13">
        <f>INDEX('附表4(I)'!A1:D38,27,2)</f>
        <v>0</v>
      </c>
    </row>
    <row r="3" spans="1:24">
      <c r="A3" s="12" t="s">
        <v>109</v>
      </c>
      <c r="B3" s="13" t="s">
        <v>108</v>
      </c>
      <c r="C3" s="13" t="s">
        <v>108</v>
      </c>
      <c r="D3" s="13" t="s">
        <v>108</v>
      </c>
      <c r="E3" s="13" t="s">
        <v>108</v>
      </c>
      <c r="F3" s="13" t="s">
        <v>108</v>
      </c>
      <c r="G3" s="13" t="s">
        <v>108</v>
      </c>
      <c r="H3" s="13" t="s">
        <v>108</v>
      </c>
      <c r="I3" s="13" t="s">
        <v>108</v>
      </c>
      <c r="J3" s="13" t="s">
        <v>108</v>
      </c>
      <c r="K3" s="13">
        <f>INDEX('附表4(I)'!A1:D38,16,3)</f>
        <v>0</v>
      </c>
      <c r="L3" s="13">
        <f>INDEX('附表4(I)'!A1:D38,17,3)</f>
        <v>0</v>
      </c>
      <c r="M3" s="13" t="s">
        <v>108</v>
      </c>
      <c r="N3" s="13" t="s">
        <v>108</v>
      </c>
      <c r="O3" s="13" t="s">
        <v>108</v>
      </c>
      <c r="P3" s="13" t="s">
        <v>108</v>
      </c>
      <c r="Q3" s="13" t="s">
        <v>108</v>
      </c>
      <c r="R3" s="13" t="s">
        <v>108</v>
      </c>
      <c r="S3" s="13" t="s">
        <v>108</v>
      </c>
      <c r="T3" s="13">
        <f>INDEX('附表4(I)'!A1:D38,23,3)</f>
        <v>0</v>
      </c>
      <c r="U3" s="13">
        <f>INDEX('附表4(I)'!A1:D38,25,3)</f>
        <v>0</v>
      </c>
      <c r="V3" s="13">
        <f>INDEX('附表4(I)'!A1:D38,24,3)</f>
        <v>0</v>
      </c>
      <c r="W3" s="13">
        <f>INDEX('附表4(I)'!A1:D38,26,3)</f>
        <v>0</v>
      </c>
      <c r="X3" s="13">
        <f>INDEX('附表4(I)'!A1:D38,27,3)</f>
        <v>0</v>
      </c>
    </row>
    <row r="4" spans="1:24">
      <c r="A4" s="12" t="s">
        <v>110</v>
      </c>
      <c r="B4" s="13">
        <f>INDEX('附表4(I)'!A1:D38,12,4)</f>
        <v>0</v>
      </c>
      <c r="C4" s="13"/>
      <c r="D4" s="13"/>
      <c r="E4" s="13"/>
      <c r="F4" s="13">
        <f>INDEX('附表4(I)'!A1:D38,13,4)</f>
        <v>0</v>
      </c>
      <c r="G4" s="13"/>
      <c r="H4" s="13"/>
      <c r="I4" s="13"/>
      <c r="J4" s="13">
        <f>INDEX('附表4(I)'!A1:D38,14,4)</f>
        <v>0</v>
      </c>
      <c r="K4" s="13">
        <f>INDEX('附表4(I)'!A1:D38,16,4)</f>
        <v>0</v>
      </c>
      <c r="L4" s="13">
        <f>INDEX('附表4(I)'!A1:D38,17,4)</f>
        <v>0</v>
      </c>
      <c r="M4" s="13">
        <f>INDEX('附表4(I)'!A1:D38,18,4)</f>
        <v>0</v>
      </c>
      <c r="N4" s="13">
        <f>INDEX('附表4(I)'!A1:D38,19,4)</f>
        <v>0</v>
      </c>
      <c r="O4" s="13">
        <f>INDEX('附表4(I)'!A1:D38,21,4)</f>
        <v>0</v>
      </c>
      <c r="P4" s="13"/>
      <c r="Q4" s="13"/>
      <c r="R4" s="13"/>
      <c r="S4" s="13">
        <f>INDEX('附表4(I)'!A1:D38,22,4)</f>
        <v>0</v>
      </c>
      <c r="T4" s="13" t="s">
        <v>111</v>
      </c>
      <c r="U4" s="13">
        <f>INDEX('附表4(I)'!A1:D38,25,4)</f>
        <v>0</v>
      </c>
      <c r="V4" s="13">
        <f>INDEX('附表4(I)'!A1:D38,24,4)</f>
        <v>0</v>
      </c>
      <c r="W4" s="13">
        <f>INDEX('附表4(I)'!A1:D38,26,4)</f>
        <v>0</v>
      </c>
      <c r="X4" s="13">
        <f>INDEX('附表4(I)'!A1:D38,27,4)</f>
        <v>0</v>
      </c>
    </row>
  </sheetData>
  <phoneticPr fontId="1" type="noConversion"/>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工作表25">
    <tabColor rgb="FF7030A0"/>
  </sheetPr>
  <dimension ref="A1:V4"/>
  <sheetViews>
    <sheetView topLeftCell="E1" zoomScale="70" zoomScaleNormal="70" workbookViewId="0">
      <selection activeCell="T4" sqref="T4"/>
    </sheetView>
  </sheetViews>
  <sheetFormatPr defaultColWidth="8.75" defaultRowHeight="15.75"/>
  <cols>
    <col min="1" max="1" width="8.75" customWidth="1"/>
    <col min="2" max="6" width="13.125" customWidth="1"/>
    <col min="7" max="7" width="20.625" customWidth="1"/>
    <col min="8" max="8" width="17.375" customWidth="1"/>
    <col min="9" max="9" width="19.125" customWidth="1"/>
    <col min="10" max="10" width="13.125" customWidth="1"/>
    <col min="11" max="14" width="31.75" customWidth="1"/>
    <col min="15" max="20" width="13.125" customWidth="1"/>
    <col min="21" max="21" width="20.125" customWidth="1"/>
  </cols>
  <sheetData>
    <row r="1" spans="1:22" s="3" customFormat="1">
      <c r="A1" s="3" t="s">
        <v>112</v>
      </c>
      <c r="B1" s="3" t="s">
        <v>113</v>
      </c>
      <c r="C1" s="3" t="s">
        <v>114</v>
      </c>
      <c r="D1" s="3" t="s">
        <v>93</v>
      </c>
      <c r="E1" s="3" t="s">
        <v>115</v>
      </c>
      <c r="F1" s="17" t="s">
        <v>116</v>
      </c>
      <c r="G1" s="3" t="s">
        <v>117</v>
      </c>
      <c r="H1" s="3" t="s">
        <v>118</v>
      </c>
      <c r="I1" s="3" t="s">
        <v>119</v>
      </c>
      <c r="J1" s="3" t="s">
        <v>120</v>
      </c>
      <c r="K1" s="3" t="s">
        <v>121</v>
      </c>
      <c r="L1" s="3" t="s">
        <v>122</v>
      </c>
      <c r="M1" s="3" t="s">
        <v>123</v>
      </c>
      <c r="N1" s="3" t="s">
        <v>124</v>
      </c>
      <c r="O1" s="3" t="s">
        <v>125</v>
      </c>
      <c r="P1" s="3" t="s">
        <v>126</v>
      </c>
      <c r="Q1" s="3" t="s">
        <v>127</v>
      </c>
      <c r="R1" s="3" t="s">
        <v>128</v>
      </c>
      <c r="S1" s="3" t="s">
        <v>129</v>
      </c>
      <c r="T1" s="3" t="s">
        <v>130</v>
      </c>
      <c r="U1" s="3" t="s">
        <v>131</v>
      </c>
    </row>
    <row r="2" spans="1:22">
      <c r="A2" s="12" t="s">
        <v>132</v>
      </c>
      <c r="B2" s="13">
        <f>INDEX('附表4(I)'!A1:D38,31,2)</f>
        <v>0</v>
      </c>
      <c r="C2" s="13">
        <f>INDEX('附表4(I)'!A1:D38,32,2)</f>
        <v>0</v>
      </c>
      <c r="D2" s="18">
        <f>INDEX('附表4(I)'!A1:D38,34,2)</f>
        <v>0</v>
      </c>
      <c r="E2" s="18">
        <f>INDEX('附表4(I)'!A1:D38,35,2)</f>
        <v>0</v>
      </c>
      <c r="F2" s="19">
        <f>INDEX('附表4(I)'!A1:D38,36,2)</f>
        <v>0</v>
      </c>
      <c r="G2" s="18" t="s">
        <v>108</v>
      </c>
      <c r="H2" s="18" t="e">
        <f>INDEX('附表4(I)'!A1:D38,39,2)</f>
        <v>#REF!</v>
      </c>
      <c r="I2" s="13" t="e">
        <f>INDEX('附表4(I)'!A1:D38,40,2)</f>
        <v>#REF!</v>
      </c>
      <c r="J2" s="13" t="e">
        <f>INDEX('附表4(I)'!A1:D38,47,2)</f>
        <v>#REF!</v>
      </c>
      <c r="K2" s="13" t="s">
        <v>108</v>
      </c>
      <c r="L2" s="13" t="s">
        <v>108</v>
      </c>
      <c r="M2" s="13" t="e">
        <f>INDEX('附表4(I)'!A1:D38,52,2)</f>
        <v>#REF!</v>
      </c>
      <c r="N2" s="13" t="e">
        <f>INDEX('附表4(I)'!A1:D38,53,2)</f>
        <v>#REF!</v>
      </c>
      <c r="O2" s="13" t="e">
        <f>INDEX('附表4(I)'!A1:D38,54,2)</f>
        <v>#REF!</v>
      </c>
      <c r="P2" s="13" t="e">
        <f>INDEX('附表4(I)'!A1:D38,55,2)</f>
        <v>#REF!</v>
      </c>
      <c r="Q2" s="18" t="e">
        <f>INDEX('附表4(I)'!A1:D38,56,2)</f>
        <v>#REF!</v>
      </c>
      <c r="R2" s="18" t="e">
        <f>INDEX('附表4(I)'!A1:D38,57,2)</f>
        <v>#REF!</v>
      </c>
      <c r="S2" s="14" t="s">
        <v>108</v>
      </c>
      <c r="T2" s="14" t="e">
        <f>INDEX('附表4(I)'!A1:D38,59,2)</f>
        <v>#REF!</v>
      </c>
      <c r="U2" s="14" t="e">
        <f>INDEX('附表4(I)'!A1:D38,60,2)</f>
        <v>#REF!</v>
      </c>
      <c r="V2" s="14"/>
    </row>
    <row r="3" spans="1:22">
      <c r="A3" s="12" t="s">
        <v>133</v>
      </c>
      <c r="B3" s="13">
        <f>INDEX('附表4(I)'!A1:D38,31,3)</f>
        <v>0</v>
      </c>
      <c r="C3" s="13">
        <f>INDEX('附表4(I)'!A1:D38,32,3)</f>
        <v>0</v>
      </c>
      <c r="D3" s="18">
        <f>INDEX('附表4(I)'!A1:D38,34,3)</f>
        <v>0</v>
      </c>
      <c r="E3" s="18">
        <f>INDEX('附表4(I)'!A1:D38,35,3)</f>
        <v>0</v>
      </c>
      <c r="F3" s="19">
        <f>INDEX('附表4(I)'!A1:D38,36,3)</f>
        <v>0</v>
      </c>
      <c r="G3" s="18" t="s">
        <v>108</v>
      </c>
      <c r="H3" s="18" t="e">
        <f>INDEX('附表4(I)'!A1:D38,39,3)</f>
        <v>#REF!</v>
      </c>
      <c r="I3" s="13" t="e">
        <f>INDEX('附表4(I)'!A1:D38,40,3)</f>
        <v>#REF!</v>
      </c>
      <c r="J3" s="13" t="e">
        <f>INDEX('附表4(I)'!A1:D38,47,3)</f>
        <v>#REF!</v>
      </c>
      <c r="K3" s="13" t="s">
        <v>108</v>
      </c>
      <c r="L3" s="13" t="s">
        <v>108</v>
      </c>
      <c r="M3" s="13" t="e">
        <f>INDEX('附表4(I)'!A1:D38,52,3)</f>
        <v>#REF!</v>
      </c>
      <c r="N3" s="13" t="e">
        <f>INDEX('附表4(I)'!A1:D38,53,3)</f>
        <v>#REF!</v>
      </c>
      <c r="O3" s="13" t="e">
        <f>INDEX('附表4(I)'!A1:D38,54,3)</f>
        <v>#REF!</v>
      </c>
      <c r="P3" s="13" t="e">
        <f>INDEX('附表4(I)'!A1:D38,55,3)</f>
        <v>#REF!</v>
      </c>
      <c r="Q3" s="18" t="e">
        <f>INDEX('附表4(I)'!A1:D38,56,3)</f>
        <v>#REF!</v>
      </c>
      <c r="R3" s="18" t="e">
        <f>INDEX('附表4(I)'!A1:D38,57,3)</f>
        <v>#REF!</v>
      </c>
      <c r="S3" s="14" t="s">
        <v>108</v>
      </c>
      <c r="T3" s="14" t="e">
        <f>INDEX('附表4(I)'!A1:D38,59,3)</f>
        <v>#REF!</v>
      </c>
      <c r="U3" s="14" t="e">
        <f>INDEX('附表4(I)'!A1:D38,60,3)</f>
        <v>#REF!</v>
      </c>
      <c r="V3" s="14"/>
    </row>
    <row r="4" spans="1:22">
      <c r="A4" s="12" t="s">
        <v>134</v>
      </c>
      <c r="B4" s="20">
        <f>INDEX('附表4(I)'!A1:D38,31,4)</f>
        <v>0</v>
      </c>
      <c r="C4" s="18">
        <f>INDEX('附表4(I)'!A1:D38,32,4)</f>
        <v>0</v>
      </c>
      <c r="D4" s="18">
        <f>INDEX('附表4(I)'!A1:D38,34,4)</f>
        <v>0</v>
      </c>
      <c r="E4" s="18">
        <f>INDEX('附表4(I)'!A1:D38,35,4)</f>
        <v>0</v>
      </c>
      <c r="F4" s="18">
        <f>INDEX('附表4(I)'!A1:D38,36,4)</f>
        <v>0</v>
      </c>
      <c r="G4" s="18">
        <f>INDEX('附表4(I)'!A1:D38,37,4)</f>
        <v>0</v>
      </c>
      <c r="H4" s="18" t="e">
        <f>INDEX('附表4(I)'!A1:D38,39,4)</f>
        <v>#REF!</v>
      </c>
      <c r="I4" s="13" t="e">
        <f>INDEX('附表4(I)'!A1:D38,40,4)</f>
        <v>#REF!</v>
      </c>
      <c r="J4" s="13" t="e">
        <f>INDEX('附表4(I)'!A1:D38,47,4)</f>
        <v>#REF!</v>
      </c>
      <c r="K4" s="13" t="e">
        <f>INDEX('附表4(I)'!A1:D38,49,4)</f>
        <v>#REF!</v>
      </c>
      <c r="L4" s="13" t="e">
        <f>INDEX('附表4(I)'!A1:D38,50,4)</f>
        <v>#REF!</v>
      </c>
      <c r="M4" s="13" t="e">
        <f>INDEX('附表4(I)'!A1:D38,52,4)</f>
        <v>#REF!</v>
      </c>
      <c r="N4" s="13" t="e">
        <f>INDEX('附表4(I)'!A1:D38,53,4)</f>
        <v>#REF!</v>
      </c>
      <c r="O4" s="13" t="e">
        <f>INDEX('附表4(I)'!A1:D38,54,4)</f>
        <v>#REF!</v>
      </c>
      <c r="P4" s="13" t="e">
        <f>INDEX('附表4(I)'!A1:D38,55,4)</f>
        <v>#REF!</v>
      </c>
      <c r="Q4" s="18" t="e">
        <f>INDEX('附表4(I)'!A1:D38,56,4)</f>
        <v>#REF!</v>
      </c>
      <c r="R4" s="18" t="e">
        <f>INDEX('附表4(I)'!A1:D38,57,4)</f>
        <v>#REF!</v>
      </c>
      <c r="S4" s="14" t="e">
        <f>INDEX('附表4(I)'!A1:D38,58,4)</f>
        <v>#REF!</v>
      </c>
      <c r="T4" s="14" t="e">
        <f>INDEX('附表4(I)'!A1:D38,59,4)</f>
        <v>#REF!</v>
      </c>
      <c r="U4" s="14" t="e">
        <f>INDEX('附表4(I)'!A1:D38,60,4)</f>
        <v>#REF!</v>
      </c>
      <c r="V4" s="14"/>
    </row>
  </sheetData>
  <phoneticPr fontId="1" type="noConversion"/>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工作表26">
    <pageSetUpPr fitToPage="1"/>
  </sheetPr>
  <dimension ref="A1:C38"/>
  <sheetViews>
    <sheetView view="pageBreakPreview" zoomScaleNormal="110" zoomScaleSheetLayoutView="100" workbookViewId="0">
      <selection activeCell="B9" sqref="B9:C9"/>
    </sheetView>
  </sheetViews>
  <sheetFormatPr defaultColWidth="9" defaultRowHeight="15.75"/>
  <cols>
    <col min="1" max="1" width="6" style="107" customWidth="1"/>
    <col min="2" max="2" width="36.125" style="30" customWidth="1"/>
    <col min="3" max="3" width="46.375" style="30" customWidth="1"/>
    <col min="4" max="16384" width="9" style="30"/>
  </cols>
  <sheetData>
    <row r="1" spans="1:3">
      <c r="A1" s="842" t="s">
        <v>603</v>
      </c>
      <c r="B1" s="842"/>
      <c r="C1" s="843"/>
    </row>
    <row r="3" spans="1:3">
      <c r="A3" s="108"/>
    </row>
    <row r="4" spans="1:3" ht="66" customHeight="1">
      <c r="A4" s="109" t="s">
        <v>141</v>
      </c>
      <c r="B4" s="841" t="s">
        <v>424</v>
      </c>
      <c r="C4" s="841"/>
    </row>
    <row r="5" spans="1:3" ht="21.95" customHeight="1">
      <c r="A5" s="110"/>
      <c r="B5" s="35"/>
      <c r="C5" s="35"/>
    </row>
    <row r="6" spans="1:3" ht="88.35" customHeight="1">
      <c r="A6" s="109" t="s">
        <v>142</v>
      </c>
      <c r="B6" s="841" t="s">
        <v>425</v>
      </c>
      <c r="C6" s="841"/>
    </row>
    <row r="7" spans="1:3" ht="21.95" customHeight="1">
      <c r="A7" s="110"/>
      <c r="B7" s="35"/>
      <c r="C7" s="35"/>
    </row>
    <row r="8" spans="1:3" ht="21.95" customHeight="1">
      <c r="A8" s="109" t="s">
        <v>143</v>
      </c>
      <c r="B8" s="848" t="s">
        <v>496</v>
      </c>
      <c r="C8" s="849"/>
    </row>
    <row r="9" spans="1:3" ht="63.75" customHeight="1">
      <c r="A9" s="109"/>
      <c r="B9" s="840" t="s">
        <v>479</v>
      </c>
      <c r="C9" s="841"/>
    </row>
    <row r="10" spans="1:3" ht="10.5" customHeight="1">
      <c r="A10" s="109"/>
      <c r="B10" s="140"/>
      <c r="C10" s="140"/>
    </row>
    <row r="11" spans="1:3" ht="26.25" customHeight="1">
      <c r="A11" s="109" t="s">
        <v>474</v>
      </c>
      <c r="B11" s="845" t="s">
        <v>361</v>
      </c>
      <c r="C11" s="846"/>
    </row>
    <row r="12" spans="1:3" ht="26.25" customHeight="1">
      <c r="A12" s="109" t="s">
        <v>475</v>
      </c>
      <c r="B12" s="845" t="s">
        <v>444</v>
      </c>
      <c r="C12" s="846"/>
    </row>
    <row r="13" spans="1:3" ht="16.5">
      <c r="B13" s="847"/>
      <c r="C13" s="685"/>
    </row>
    <row r="37" spans="1:3" ht="42.75" customHeight="1"/>
    <row r="38" spans="1:3">
      <c r="A38" s="844"/>
      <c r="B38" s="844"/>
      <c r="C38" s="844"/>
    </row>
  </sheetData>
  <mergeCells count="9">
    <mergeCell ref="B9:C9"/>
    <mergeCell ref="A1:C1"/>
    <mergeCell ref="A38:C38"/>
    <mergeCell ref="B4:C4"/>
    <mergeCell ref="B6:C6"/>
    <mergeCell ref="B11:C11"/>
    <mergeCell ref="B13:C13"/>
    <mergeCell ref="B12:C12"/>
    <mergeCell ref="B8:C8"/>
  </mergeCells>
  <phoneticPr fontId="1" type="noConversion"/>
  <hyperlinks>
    <hyperlink ref="B11" r:id="rId1" xr:uid="{00000000-0004-0000-0C00-000000000000}"/>
    <hyperlink ref="B12" r:id="rId2" xr:uid="{00000000-0004-0000-0C00-000001000000}"/>
  </hyperlinks>
  <pageMargins left="0.59055118110236227" right="0.47244094488188981" top="0.6692913385826772" bottom="0.35433070866141736" header="0.31496062992125984" footer="0.31496062992125984"/>
  <pageSetup paperSize="9" scale="95" fitToHeight="0" orientation="portrait" r:id="rId3"/>
  <headerFooter>
    <oddFooter>&amp;C&amp;"Times New Roman,標準"&amp;10 11</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工作表15">
    <pageSetUpPr fitToPage="1"/>
  </sheetPr>
  <dimension ref="A1:E43"/>
  <sheetViews>
    <sheetView showZeros="0" view="pageBreakPreview" zoomScaleNormal="110" zoomScaleSheetLayoutView="100" workbookViewId="0">
      <selection activeCell="A31" sqref="A31"/>
    </sheetView>
  </sheetViews>
  <sheetFormatPr defaultColWidth="9" defaultRowHeight="15.75"/>
  <cols>
    <col min="1" max="1" width="48.125" style="4" customWidth="1"/>
    <col min="2" max="2" width="18.375" style="4" customWidth="1"/>
    <col min="3" max="3" width="18.125" style="4" customWidth="1"/>
    <col min="4" max="4" width="18.625" style="4" customWidth="1"/>
    <col min="5" max="16384" width="9" style="4"/>
  </cols>
  <sheetData>
    <row r="1" spans="1:5" ht="16.5">
      <c r="A1" s="730" t="s">
        <v>419</v>
      </c>
      <c r="B1" s="730"/>
      <c r="C1" s="853"/>
      <c r="D1" s="730"/>
    </row>
    <row r="2" spans="1:5" ht="7.5" customHeight="1">
      <c r="A2" s="28"/>
      <c r="B2" s="28"/>
      <c r="C2" s="28"/>
      <c r="D2" s="28"/>
    </row>
    <row r="3" spans="1:5" ht="18" customHeight="1">
      <c r="A3" s="854" t="s">
        <v>420</v>
      </c>
      <c r="B3" s="855"/>
      <c r="C3" s="855"/>
      <c r="D3" s="856"/>
    </row>
    <row r="4" spans="1:5" ht="6" customHeight="1">
      <c r="A4" s="28"/>
      <c r="B4" s="28"/>
      <c r="C4" s="28"/>
      <c r="D4" s="28"/>
    </row>
    <row r="5" spans="1:5">
      <c r="A5" s="23" t="s">
        <v>437</v>
      </c>
      <c r="B5" s="850">
        <f>附表1A!$C$20</f>
        <v>0</v>
      </c>
      <c r="C5" s="850"/>
      <c r="D5" s="850"/>
      <c r="E5" s="22"/>
    </row>
    <row r="6" spans="1:5">
      <c r="A6" s="471" t="s">
        <v>296</v>
      </c>
      <c r="B6" s="851">
        <f>附表1A!$C$23</f>
        <v>0</v>
      </c>
      <c r="C6" s="851"/>
      <c r="D6" s="851"/>
      <c r="E6" s="22"/>
    </row>
    <row r="7" spans="1:5" ht="8.25" customHeight="1">
      <c r="A7" s="356"/>
      <c r="B7" s="290"/>
      <c r="C7" s="353"/>
      <c r="D7" s="353"/>
      <c r="E7" s="22"/>
    </row>
    <row r="8" spans="1:5">
      <c r="A8" s="486"/>
      <c r="B8" s="487" t="s">
        <v>488</v>
      </c>
      <c r="C8" s="487" t="s">
        <v>486</v>
      </c>
      <c r="D8" s="488" t="s">
        <v>487</v>
      </c>
    </row>
    <row r="9" spans="1:5" ht="63">
      <c r="A9" s="489"/>
      <c r="B9" s="490" t="s">
        <v>571</v>
      </c>
      <c r="C9" s="491" t="s">
        <v>174</v>
      </c>
      <c r="D9" s="492" t="s">
        <v>399</v>
      </c>
    </row>
    <row r="10" spans="1:5">
      <c r="A10" s="493"/>
      <c r="B10" s="494" t="s">
        <v>297</v>
      </c>
      <c r="C10" s="494" t="s">
        <v>136</v>
      </c>
      <c r="D10" s="495" t="s">
        <v>136</v>
      </c>
    </row>
    <row r="11" spans="1:5" ht="18" customHeight="1">
      <c r="A11" s="857" t="s">
        <v>298</v>
      </c>
      <c r="B11" s="858"/>
      <c r="C11" s="858"/>
      <c r="D11" s="859"/>
    </row>
    <row r="12" spans="1:5" ht="18" customHeight="1">
      <c r="A12" s="496" t="s">
        <v>572</v>
      </c>
      <c r="B12" s="497"/>
      <c r="C12" s="497"/>
      <c r="D12" s="497"/>
    </row>
    <row r="13" spans="1:5" s="25" customFormat="1" ht="18" customHeight="1">
      <c r="A13" s="498" t="s">
        <v>489</v>
      </c>
      <c r="B13" s="497"/>
      <c r="C13" s="497"/>
      <c r="D13" s="497"/>
    </row>
    <row r="14" spans="1:5" s="25" customFormat="1" ht="18" customHeight="1">
      <c r="A14" s="498" t="s">
        <v>490</v>
      </c>
      <c r="B14" s="497"/>
      <c r="C14" s="497"/>
      <c r="D14" s="497"/>
    </row>
    <row r="15" spans="1:5" s="25" customFormat="1">
      <c r="A15" s="951" t="s">
        <v>605</v>
      </c>
      <c r="B15" s="497"/>
      <c r="C15" s="497"/>
      <c r="D15" s="497"/>
    </row>
    <row r="16" spans="1:5" s="25" customFormat="1" ht="18" customHeight="1">
      <c r="A16" s="500" t="s">
        <v>573</v>
      </c>
      <c r="B16" s="497"/>
      <c r="C16" s="497"/>
      <c r="D16" s="497"/>
    </row>
    <row r="17" spans="1:4" ht="22.5" customHeight="1">
      <c r="A17" s="501" t="s">
        <v>299</v>
      </c>
      <c r="B17" s="502">
        <f>SUM(B12:B16)</f>
        <v>0</v>
      </c>
      <c r="C17" s="503">
        <f>SUM(C12:C16)</f>
        <v>0</v>
      </c>
      <c r="D17" s="503">
        <f>SUM(D12:D16)</f>
        <v>0</v>
      </c>
    </row>
    <row r="18" spans="1:4">
      <c r="A18" s="860" t="s">
        <v>300</v>
      </c>
      <c r="B18" s="858"/>
      <c r="C18" s="858"/>
      <c r="D18" s="859"/>
    </row>
    <row r="19" spans="1:4" ht="24" customHeight="1">
      <c r="A19" s="496" t="s">
        <v>301</v>
      </c>
      <c r="B19" s="504"/>
      <c r="C19" s="504"/>
      <c r="D19" s="504"/>
    </row>
    <row r="20" spans="1:4" ht="18" customHeight="1">
      <c r="A20" s="191" t="s">
        <v>574</v>
      </c>
      <c r="B20" s="420"/>
      <c r="C20" s="420"/>
      <c r="D20" s="420"/>
    </row>
    <row r="21" spans="1:4" ht="18" customHeight="1">
      <c r="A21" s="191" t="s">
        <v>363</v>
      </c>
      <c r="B21" s="423"/>
      <c r="C21" s="424"/>
      <c r="D21" s="424"/>
    </row>
    <row r="22" spans="1:4" ht="18" customHeight="1">
      <c r="A22" s="505" t="s">
        <v>302</v>
      </c>
      <c r="B22" s="423"/>
      <c r="C22" s="424"/>
      <c r="D22" s="424"/>
    </row>
    <row r="23" spans="1:4" ht="18" customHeight="1">
      <c r="A23" s="496" t="s">
        <v>303</v>
      </c>
      <c r="B23" s="504"/>
      <c r="C23" s="504"/>
      <c r="D23" s="504"/>
    </row>
    <row r="24" spans="1:4" ht="18" customHeight="1">
      <c r="A24" s="191" t="s">
        <v>304</v>
      </c>
      <c r="B24" s="420"/>
      <c r="C24" s="420"/>
      <c r="D24" s="420"/>
    </row>
    <row r="25" spans="1:4" ht="18" customHeight="1">
      <c r="A25" s="191" t="s">
        <v>305</v>
      </c>
      <c r="B25" s="424"/>
      <c r="C25" s="424"/>
      <c r="D25" s="424"/>
    </row>
    <row r="26" spans="1:4" ht="31.5">
      <c r="A26" s="191" t="s">
        <v>606</v>
      </c>
      <c r="B26" s="497"/>
      <c r="C26" s="497"/>
      <c r="D26" s="424"/>
    </row>
    <row r="27" spans="1:4">
      <c r="A27" s="191" t="s">
        <v>497</v>
      </c>
      <c r="B27" s="504"/>
      <c r="C27" s="504"/>
      <c r="D27" s="504"/>
    </row>
    <row r="28" spans="1:4" ht="18" customHeight="1">
      <c r="A28" s="192" t="s">
        <v>306</v>
      </c>
      <c r="B28" s="420"/>
      <c r="C28" s="420"/>
      <c r="D28" s="420"/>
    </row>
    <row r="29" spans="1:4" ht="18" customHeight="1">
      <c r="A29" s="192" t="s">
        <v>307</v>
      </c>
      <c r="B29" s="424"/>
      <c r="C29" s="424"/>
      <c r="D29" s="424"/>
    </row>
    <row r="30" spans="1:4" ht="18" customHeight="1">
      <c r="A30" s="192" t="s">
        <v>308</v>
      </c>
      <c r="B30" s="424"/>
      <c r="C30" s="424"/>
      <c r="D30" s="424"/>
    </row>
    <row r="31" spans="1:4">
      <c r="A31" s="191" t="s">
        <v>498</v>
      </c>
      <c r="B31" s="424"/>
      <c r="C31" s="424"/>
      <c r="D31" s="424"/>
    </row>
    <row r="32" spans="1:4" ht="18" customHeight="1">
      <c r="A32" s="191" t="s">
        <v>309</v>
      </c>
      <c r="B32" s="861"/>
      <c r="C32" s="861"/>
      <c r="D32" s="861"/>
    </row>
    <row r="33" spans="1:4" ht="18" customHeight="1">
      <c r="A33" s="191" t="s">
        <v>491</v>
      </c>
      <c r="B33" s="862"/>
      <c r="C33" s="862"/>
      <c r="D33" s="862"/>
    </row>
    <row r="34" spans="1:4" ht="18" customHeight="1">
      <c r="A34" s="191" t="s">
        <v>310</v>
      </c>
      <c r="B34" s="424"/>
      <c r="C34" s="424"/>
      <c r="D34" s="424"/>
    </row>
    <row r="35" spans="1:4" ht="18" customHeight="1">
      <c r="A35" s="191" t="s">
        <v>311</v>
      </c>
      <c r="B35" s="424"/>
      <c r="C35" s="424"/>
      <c r="D35" s="424"/>
    </row>
    <row r="36" spans="1:4" ht="18" customHeight="1">
      <c r="A36" s="191" t="s">
        <v>364</v>
      </c>
      <c r="B36" s="424"/>
      <c r="C36" s="424"/>
      <c r="D36" s="424"/>
    </row>
    <row r="37" spans="1:4">
      <c r="A37" s="191" t="s">
        <v>499</v>
      </c>
      <c r="B37" s="424"/>
      <c r="C37" s="424"/>
      <c r="D37" s="424"/>
    </row>
    <row r="38" spans="1:4">
      <c r="A38" s="191" t="s">
        <v>500</v>
      </c>
      <c r="B38" s="424"/>
      <c r="C38" s="424"/>
      <c r="D38" s="424"/>
    </row>
    <row r="39" spans="1:4" ht="22.5" customHeight="1">
      <c r="A39" s="506" t="s">
        <v>312</v>
      </c>
      <c r="B39" s="502">
        <f>SUM(B20:B22,B24:B26,B28:B38)</f>
        <v>0</v>
      </c>
      <c r="C39" s="503">
        <f>SUM(C20:C22,C24:C26,C28:C38)</f>
        <v>0</v>
      </c>
      <c r="D39" s="507">
        <f>SUM(D20:D22,D24:D26,D28:D38)</f>
        <v>0</v>
      </c>
    </row>
    <row r="40" spans="1:4" ht="22.5" customHeight="1">
      <c r="A40" s="508" t="s">
        <v>313</v>
      </c>
      <c r="B40" s="509">
        <f>B17-B39</f>
        <v>0</v>
      </c>
      <c r="C40" s="509">
        <f>C17-C39</f>
        <v>0</v>
      </c>
      <c r="D40" s="509">
        <f>D17-D39</f>
        <v>0</v>
      </c>
    </row>
    <row r="41" spans="1:4" ht="22.5" customHeight="1">
      <c r="A41" s="506" t="s">
        <v>575</v>
      </c>
      <c r="B41" s="852"/>
      <c r="C41" s="852"/>
      <c r="D41" s="852"/>
    </row>
    <row r="42" spans="1:4" ht="18.2" customHeight="1">
      <c r="A42" s="177" t="s">
        <v>438</v>
      </c>
      <c r="B42" s="178"/>
      <c r="C42" s="178"/>
      <c r="D42" s="178"/>
    </row>
    <row r="43" spans="1:4">
      <c r="A43" s="27" t="s">
        <v>314</v>
      </c>
    </row>
  </sheetData>
  <sheetProtection formatCells="0" formatRows="0" insertRows="0" deleteRows="0"/>
  <mergeCells count="10">
    <mergeCell ref="B5:D5"/>
    <mergeCell ref="B6:D6"/>
    <mergeCell ref="B41:D41"/>
    <mergeCell ref="A1:D1"/>
    <mergeCell ref="A3:D3"/>
    <mergeCell ref="A11:D11"/>
    <mergeCell ref="A18:D18"/>
    <mergeCell ref="B32:B33"/>
    <mergeCell ref="C32:C33"/>
    <mergeCell ref="D32:D33"/>
  </mergeCells>
  <phoneticPr fontId="1" type="noConversion"/>
  <pageMargins left="0.47244094488188981" right="0.43307086614173229" top="0.47244094488188981" bottom="0.35433070866141736" header="0.31496062992125984" footer="0.23622047244094491"/>
  <pageSetup paperSize="9" scale="83" fitToHeight="0" orientation="portrait" r:id="rId1"/>
  <headerFooter>
    <oddFooter>&amp;C&amp;"Times New Roman,標準"&amp;10 12</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S60"/>
  <sheetViews>
    <sheetView showZeros="0" view="pageBreakPreview" zoomScaleNormal="110" zoomScaleSheetLayoutView="100" workbookViewId="0">
      <selection sqref="A1:J1"/>
    </sheetView>
  </sheetViews>
  <sheetFormatPr defaultColWidth="9" defaultRowHeight="15.75"/>
  <cols>
    <col min="1" max="1" width="46.375" style="4" customWidth="1"/>
    <col min="2" max="10" width="11.625" style="4" customWidth="1"/>
    <col min="11" max="16384" width="9" style="4"/>
  </cols>
  <sheetData>
    <row r="1" spans="1:19" ht="16.5">
      <c r="A1" s="722" t="s">
        <v>576</v>
      </c>
      <c r="B1" s="722"/>
      <c r="C1" s="884"/>
      <c r="D1" s="722"/>
      <c r="E1" s="722"/>
      <c r="F1" s="722"/>
      <c r="G1" s="722"/>
      <c r="H1" s="722"/>
      <c r="I1" s="722"/>
      <c r="J1" s="722"/>
      <c r="K1" s="213"/>
    </row>
    <row r="2" spans="1:19" ht="7.5" customHeight="1">
      <c r="A2" s="510"/>
      <c r="B2" s="510"/>
      <c r="C2" s="510"/>
      <c r="D2" s="510"/>
      <c r="E2" s="510"/>
      <c r="F2" s="510"/>
      <c r="G2" s="510"/>
      <c r="H2" s="510"/>
      <c r="I2" s="510"/>
      <c r="J2" s="510"/>
      <c r="K2" s="213"/>
    </row>
    <row r="3" spans="1:19" ht="18.75" customHeight="1">
      <c r="A3" s="885" t="s">
        <v>577</v>
      </c>
      <c r="B3" s="886"/>
      <c r="C3" s="886"/>
      <c r="D3" s="886"/>
      <c r="E3" s="886"/>
      <c r="F3" s="886"/>
      <c r="G3" s="886"/>
      <c r="H3" s="886"/>
      <c r="I3" s="886"/>
      <c r="J3" s="887"/>
      <c r="K3" s="213"/>
    </row>
    <row r="4" spans="1:19" ht="29.25" customHeight="1">
      <c r="A4" s="511"/>
      <c r="B4" s="511"/>
      <c r="C4" s="511"/>
      <c r="D4" s="511"/>
      <c r="E4" s="511"/>
      <c r="F4" s="511"/>
      <c r="G4" s="511"/>
      <c r="H4" s="511"/>
      <c r="I4" s="511"/>
      <c r="J4" s="511"/>
      <c r="K4" s="213"/>
    </row>
    <row r="5" spans="1:19" ht="21" customHeight="1">
      <c r="A5" s="512" t="s">
        <v>400</v>
      </c>
      <c r="B5" s="688">
        <f>附表1A!$C$20</f>
        <v>0</v>
      </c>
      <c r="C5" s="688"/>
      <c r="D5" s="688"/>
      <c r="E5" s="688"/>
      <c r="F5" s="688"/>
      <c r="G5" s="213"/>
      <c r="H5" s="214" t="s">
        <v>368</v>
      </c>
      <c r="I5" s="688">
        <f>附表1A!$C$23</f>
        <v>0</v>
      </c>
      <c r="J5" s="877"/>
      <c r="K5" s="213"/>
      <c r="M5" s="25"/>
      <c r="S5" s="27"/>
    </row>
    <row r="6" spans="1:19" ht="8.25" customHeight="1">
      <c r="A6" s="290"/>
      <c r="B6" s="290"/>
      <c r="C6" s="290"/>
      <c r="D6" s="290"/>
      <c r="E6" s="353"/>
      <c r="F6" s="353"/>
      <c r="G6" s="353"/>
      <c r="H6" s="353"/>
      <c r="I6" s="353"/>
      <c r="J6" s="353"/>
      <c r="K6" s="290"/>
    </row>
    <row r="7" spans="1:19">
      <c r="A7" s="513" t="s">
        <v>578</v>
      </c>
      <c r="B7" s="872" t="s">
        <v>488</v>
      </c>
      <c r="C7" s="755"/>
      <c r="D7" s="760"/>
      <c r="E7" s="872" t="s">
        <v>486</v>
      </c>
      <c r="F7" s="755"/>
      <c r="G7" s="760"/>
      <c r="H7" s="872" t="s">
        <v>487</v>
      </c>
      <c r="I7" s="755"/>
      <c r="J7" s="760"/>
      <c r="K7" s="213"/>
    </row>
    <row r="8" spans="1:19" ht="65.25" customHeight="1">
      <c r="A8" s="514" t="s">
        <v>218</v>
      </c>
      <c r="B8" s="869" t="s">
        <v>579</v>
      </c>
      <c r="C8" s="875"/>
      <c r="D8" s="876"/>
      <c r="E8" s="873" t="s">
        <v>174</v>
      </c>
      <c r="F8" s="874"/>
      <c r="G8" s="826"/>
      <c r="H8" s="873" t="s">
        <v>399</v>
      </c>
      <c r="I8" s="874"/>
      <c r="J8" s="826"/>
      <c r="K8" s="213"/>
    </row>
    <row r="9" spans="1:19">
      <c r="A9" s="515"/>
      <c r="B9" s="869" t="s">
        <v>322</v>
      </c>
      <c r="C9" s="870"/>
      <c r="D9" s="871"/>
      <c r="E9" s="869" t="s">
        <v>322</v>
      </c>
      <c r="F9" s="573"/>
      <c r="G9" s="574"/>
      <c r="H9" s="869" t="s">
        <v>136</v>
      </c>
      <c r="I9" s="573"/>
      <c r="J9" s="574"/>
      <c r="K9" s="213"/>
    </row>
    <row r="10" spans="1:19" ht="28.5">
      <c r="A10" s="516"/>
      <c r="B10" s="488" t="s">
        <v>167</v>
      </c>
      <c r="C10" s="517" t="s">
        <v>323</v>
      </c>
      <c r="D10" s="517" t="s">
        <v>316</v>
      </c>
      <c r="E10" s="488" t="s">
        <v>167</v>
      </c>
      <c r="F10" s="517" t="s">
        <v>323</v>
      </c>
      <c r="G10" s="517" t="s">
        <v>316</v>
      </c>
      <c r="H10" s="488" t="s">
        <v>167</v>
      </c>
      <c r="I10" s="517" t="s">
        <v>315</v>
      </c>
      <c r="J10" s="517" t="s">
        <v>316</v>
      </c>
      <c r="K10" s="213"/>
    </row>
    <row r="11" spans="1:19" ht="18" customHeight="1">
      <c r="A11" s="880" t="s">
        <v>298</v>
      </c>
      <c r="B11" s="880"/>
      <c r="C11" s="880"/>
      <c r="D11" s="880"/>
      <c r="E11" s="880"/>
      <c r="F11" s="880"/>
      <c r="G11" s="880"/>
      <c r="H11" s="880"/>
      <c r="I11" s="880"/>
      <c r="J11" s="880"/>
      <c r="K11" s="213"/>
    </row>
    <row r="12" spans="1:19" ht="18" customHeight="1">
      <c r="A12" s="518" t="s">
        <v>580</v>
      </c>
      <c r="B12" s="497"/>
      <c r="C12" s="497"/>
      <c r="D12" s="519">
        <f>SUM(B12:C12)</f>
        <v>0</v>
      </c>
      <c r="E12" s="497"/>
      <c r="F12" s="497"/>
      <c r="G12" s="519">
        <f>SUM(E12:F12)</f>
        <v>0</v>
      </c>
      <c r="H12" s="497"/>
      <c r="I12" s="497"/>
      <c r="J12" s="519">
        <f t="shared" ref="J12:J17" si="0">SUM(H12:I12)</f>
        <v>0</v>
      </c>
      <c r="K12" s="213"/>
    </row>
    <row r="13" spans="1:19" s="25" customFormat="1" ht="18" customHeight="1">
      <c r="A13" s="520" t="s">
        <v>366</v>
      </c>
      <c r="B13" s="497"/>
      <c r="C13" s="497"/>
      <c r="D13" s="519">
        <f>SUM(B13:C13)</f>
        <v>0</v>
      </c>
      <c r="E13" s="497"/>
      <c r="F13" s="497"/>
      <c r="G13" s="519">
        <f>SUM(E13:F13)</f>
        <v>0</v>
      </c>
      <c r="H13" s="497"/>
      <c r="I13" s="497"/>
      <c r="J13" s="519">
        <f t="shared" si="0"/>
        <v>0</v>
      </c>
      <c r="K13" s="521"/>
    </row>
    <row r="14" spans="1:19" s="25" customFormat="1" ht="18" customHeight="1">
      <c r="A14" s="520" t="s">
        <v>365</v>
      </c>
      <c r="B14" s="497"/>
      <c r="C14" s="497"/>
      <c r="D14" s="519">
        <f>SUM(B14:C14)</f>
        <v>0</v>
      </c>
      <c r="E14" s="497"/>
      <c r="F14" s="497"/>
      <c r="G14" s="519">
        <f>SUM(E14:F14)</f>
        <v>0</v>
      </c>
      <c r="H14" s="497"/>
      <c r="I14" s="497"/>
      <c r="J14" s="519">
        <f t="shared" si="0"/>
        <v>0</v>
      </c>
      <c r="K14" s="521"/>
    </row>
    <row r="15" spans="1:19" s="25" customFormat="1" ht="18" customHeight="1">
      <c r="A15" s="952" t="s">
        <v>607</v>
      </c>
      <c r="B15" s="497"/>
      <c r="C15" s="497"/>
      <c r="D15" s="519">
        <f>SUM(B15:C15)</f>
        <v>0</v>
      </c>
      <c r="E15" s="497"/>
      <c r="F15" s="497"/>
      <c r="G15" s="519">
        <f>SUM(E15:F15)</f>
        <v>0</v>
      </c>
      <c r="H15" s="497"/>
      <c r="I15" s="497"/>
      <c r="J15" s="519">
        <f t="shared" si="0"/>
        <v>0</v>
      </c>
      <c r="K15" s="521"/>
    </row>
    <row r="16" spans="1:19" s="25" customFormat="1" ht="18.2" customHeight="1">
      <c r="A16" s="499" t="s">
        <v>581</v>
      </c>
      <c r="B16" s="497"/>
      <c r="C16" s="497"/>
      <c r="D16" s="519">
        <f>SUM(B16:C16)</f>
        <v>0</v>
      </c>
      <c r="E16" s="497"/>
      <c r="F16" s="497"/>
      <c r="G16" s="519">
        <f>SUM(E16:F16)</f>
        <v>0</v>
      </c>
      <c r="H16" s="497"/>
      <c r="I16" s="497"/>
      <c r="J16" s="519">
        <f t="shared" si="0"/>
        <v>0</v>
      </c>
      <c r="K16" s="521"/>
    </row>
    <row r="17" spans="1:19" ht="22.5" customHeight="1">
      <c r="A17" s="501" t="s">
        <v>299</v>
      </c>
      <c r="B17" s="519">
        <f t="shared" ref="B17:I17" si="1">SUM(B12:B16)</f>
        <v>0</v>
      </c>
      <c r="C17" s="519">
        <f t="shared" si="1"/>
        <v>0</v>
      </c>
      <c r="D17" s="519">
        <f t="shared" si="1"/>
        <v>0</v>
      </c>
      <c r="E17" s="519">
        <f t="shared" si="1"/>
        <v>0</v>
      </c>
      <c r="F17" s="519">
        <f t="shared" si="1"/>
        <v>0</v>
      </c>
      <c r="G17" s="519">
        <f t="shared" si="1"/>
        <v>0</v>
      </c>
      <c r="H17" s="519">
        <f t="shared" si="1"/>
        <v>0</v>
      </c>
      <c r="I17" s="519">
        <f t="shared" si="1"/>
        <v>0</v>
      </c>
      <c r="J17" s="519">
        <f t="shared" si="0"/>
        <v>0</v>
      </c>
      <c r="K17" s="213"/>
    </row>
    <row r="18" spans="1:19">
      <c r="A18" s="881" t="s">
        <v>300</v>
      </c>
      <c r="B18" s="882"/>
      <c r="C18" s="882"/>
      <c r="D18" s="882"/>
      <c r="E18" s="882"/>
      <c r="F18" s="882"/>
      <c r="G18" s="882"/>
      <c r="H18" s="882"/>
      <c r="I18" s="882"/>
      <c r="J18" s="883"/>
      <c r="K18" s="213"/>
    </row>
    <row r="19" spans="1:19" ht="24" customHeight="1">
      <c r="A19" s="518" t="s">
        <v>301</v>
      </c>
      <c r="B19" s="504"/>
      <c r="C19" s="504"/>
      <c r="D19" s="504"/>
      <c r="E19" s="504"/>
      <c r="F19" s="504"/>
      <c r="G19" s="504"/>
      <c r="H19" s="504"/>
      <c r="I19" s="504"/>
      <c r="J19" s="504"/>
      <c r="K19" s="213"/>
    </row>
    <row r="20" spans="1:19">
      <c r="A20" s="194" t="s">
        <v>582</v>
      </c>
      <c r="B20" s="522"/>
      <c r="C20" s="522"/>
      <c r="D20" s="523">
        <f>SUM(B20:C20)</f>
        <v>0</v>
      </c>
      <c r="E20" s="522"/>
      <c r="F20" s="522"/>
      <c r="G20" s="523">
        <f>SUM(E20:F20)</f>
        <v>0</v>
      </c>
      <c r="H20" s="522"/>
      <c r="I20" s="522"/>
      <c r="J20" s="523">
        <f>SUM(H20:I20)</f>
        <v>0</v>
      </c>
      <c r="K20" s="213"/>
    </row>
    <row r="21" spans="1:19" ht="18" customHeight="1">
      <c r="A21" s="193" t="s">
        <v>324</v>
      </c>
      <c r="B21" s="524"/>
      <c r="C21" s="524"/>
      <c r="D21" s="523">
        <f>SUM(B21:C21)</f>
        <v>0</v>
      </c>
      <c r="E21" s="524"/>
      <c r="F21" s="525"/>
      <c r="G21" s="523">
        <f t="shared" ref="G21:G26" si="2">SUM(E21:F21)</f>
        <v>0</v>
      </c>
      <c r="H21" s="524"/>
      <c r="I21" s="525"/>
      <c r="J21" s="523">
        <f t="shared" ref="J21:J26" si="3">SUM(H21:I21)</f>
        <v>0</v>
      </c>
      <c r="K21" s="213"/>
    </row>
    <row r="22" spans="1:19" ht="18" customHeight="1">
      <c r="A22" s="526" t="s">
        <v>317</v>
      </c>
      <c r="B22" s="527"/>
      <c r="C22" s="527"/>
      <c r="D22" s="519">
        <f>SUM(B22:C22)</f>
        <v>0</v>
      </c>
      <c r="E22" s="527"/>
      <c r="F22" s="528"/>
      <c r="G22" s="519">
        <f t="shared" si="2"/>
        <v>0</v>
      </c>
      <c r="H22" s="527"/>
      <c r="I22" s="528"/>
      <c r="J22" s="519">
        <f t="shared" si="3"/>
        <v>0</v>
      </c>
      <c r="K22" s="213"/>
    </row>
    <row r="23" spans="1:19" ht="18" customHeight="1">
      <c r="A23" s="518" t="s">
        <v>303</v>
      </c>
      <c r="B23" s="504"/>
      <c r="C23" s="504"/>
      <c r="D23" s="529"/>
      <c r="E23" s="504"/>
      <c r="F23" s="504"/>
      <c r="G23" s="529"/>
      <c r="H23" s="504"/>
      <c r="I23" s="504"/>
      <c r="J23" s="529"/>
      <c r="K23" s="213"/>
    </row>
    <row r="24" spans="1:19" ht="18" customHeight="1">
      <c r="A24" s="194" t="s">
        <v>327</v>
      </c>
      <c r="B24" s="522"/>
      <c r="C24" s="522"/>
      <c r="D24" s="523">
        <f>SUM(B24:C24)</f>
        <v>0</v>
      </c>
      <c r="E24" s="522"/>
      <c r="F24" s="522"/>
      <c r="G24" s="523">
        <f t="shared" si="2"/>
        <v>0</v>
      </c>
      <c r="H24" s="522"/>
      <c r="I24" s="522"/>
      <c r="J24" s="523">
        <f t="shared" si="3"/>
        <v>0</v>
      </c>
      <c r="K24" s="213"/>
    </row>
    <row r="25" spans="1:19" ht="18" customHeight="1">
      <c r="A25" s="193" t="s">
        <v>328</v>
      </c>
      <c r="B25" s="522"/>
      <c r="C25" s="522"/>
      <c r="D25" s="523">
        <f>SUM(B25:C25)</f>
        <v>0</v>
      </c>
      <c r="E25" s="522"/>
      <c r="F25" s="525"/>
      <c r="G25" s="523">
        <f t="shared" si="2"/>
        <v>0</v>
      </c>
      <c r="H25" s="522"/>
      <c r="I25" s="525"/>
      <c r="J25" s="523">
        <f t="shared" si="3"/>
        <v>0</v>
      </c>
      <c r="K25" s="213"/>
    </row>
    <row r="26" spans="1:19" ht="46.35" customHeight="1">
      <c r="A26" s="953" t="s">
        <v>608</v>
      </c>
      <c r="B26" s="497"/>
      <c r="C26" s="497"/>
      <c r="D26" s="519">
        <f>SUM(B26:C26)</f>
        <v>0</v>
      </c>
      <c r="E26" s="497"/>
      <c r="F26" s="528"/>
      <c r="G26" s="519">
        <f t="shared" si="2"/>
        <v>0</v>
      </c>
      <c r="H26" s="497"/>
      <c r="I26" s="528"/>
      <c r="J26" s="519">
        <f t="shared" si="3"/>
        <v>0</v>
      </c>
      <c r="K26" s="213"/>
    </row>
    <row r="27" spans="1:19" ht="9.75" customHeight="1">
      <c r="A27" s="213"/>
      <c r="B27" s="213"/>
      <c r="C27" s="213"/>
      <c r="D27" s="213"/>
      <c r="E27" s="213"/>
      <c r="F27" s="213"/>
      <c r="G27" s="213"/>
      <c r="H27" s="213"/>
      <c r="I27" s="213"/>
      <c r="J27" s="213"/>
      <c r="K27" s="213"/>
    </row>
    <row r="28" spans="1:19">
      <c r="A28" s="878">
        <v>13</v>
      </c>
      <c r="B28" s="879"/>
      <c r="C28" s="879"/>
      <c r="D28" s="879"/>
      <c r="E28" s="879"/>
      <c r="F28" s="879"/>
      <c r="G28" s="879"/>
      <c r="H28" s="879"/>
      <c r="I28" s="879"/>
      <c r="J28" s="879"/>
      <c r="K28" s="213"/>
    </row>
    <row r="29" spans="1:19">
      <c r="A29" s="530"/>
      <c r="B29" s="531"/>
      <c r="C29" s="531"/>
      <c r="D29" s="531"/>
      <c r="E29" s="531"/>
      <c r="F29" s="531"/>
      <c r="G29" s="531"/>
      <c r="H29" s="531"/>
      <c r="I29" s="531"/>
      <c r="J29" s="531"/>
      <c r="K29" s="213"/>
    </row>
    <row r="30" spans="1:19" ht="21" customHeight="1">
      <c r="A30" s="512" t="s">
        <v>400</v>
      </c>
      <c r="B30" s="877">
        <f>附表1A!$C$20</f>
        <v>0</v>
      </c>
      <c r="C30" s="877"/>
      <c r="D30" s="877"/>
      <c r="E30" s="877"/>
      <c r="F30" s="877"/>
      <c r="G30" s="213"/>
      <c r="H30" s="214" t="s">
        <v>368</v>
      </c>
      <c r="I30" s="688">
        <f>附表1A!$C$23</f>
        <v>0</v>
      </c>
      <c r="J30" s="688"/>
      <c r="K30" s="213"/>
      <c r="M30" s="25"/>
      <c r="S30" s="27"/>
    </row>
    <row r="31" spans="1:19" ht="8.25" customHeight="1">
      <c r="A31" s="290"/>
      <c r="B31" s="290"/>
      <c r="C31" s="290"/>
      <c r="D31" s="290"/>
      <c r="E31" s="353"/>
      <c r="F31" s="353"/>
      <c r="G31" s="353"/>
      <c r="H31" s="353"/>
      <c r="I31" s="353"/>
      <c r="J31" s="353"/>
      <c r="K31" s="290"/>
    </row>
    <row r="32" spans="1:19">
      <c r="A32" s="513" t="s">
        <v>578</v>
      </c>
      <c r="B32" s="872" t="s">
        <v>488</v>
      </c>
      <c r="C32" s="755"/>
      <c r="D32" s="760"/>
      <c r="E32" s="872" t="s">
        <v>486</v>
      </c>
      <c r="F32" s="755"/>
      <c r="G32" s="760"/>
      <c r="H32" s="872" t="s">
        <v>487</v>
      </c>
      <c r="I32" s="755"/>
      <c r="J32" s="760"/>
      <c r="K32" s="213"/>
    </row>
    <row r="33" spans="1:11" ht="65.25" customHeight="1">
      <c r="A33" s="514" t="s">
        <v>325</v>
      </c>
      <c r="B33" s="869" t="s">
        <v>579</v>
      </c>
      <c r="C33" s="875"/>
      <c r="D33" s="876"/>
      <c r="E33" s="873" t="s">
        <v>174</v>
      </c>
      <c r="F33" s="874"/>
      <c r="G33" s="826"/>
      <c r="H33" s="873" t="s">
        <v>399</v>
      </c>
      <c r="I33" s="874"/>
      <c r="J33" s="826"/>
      <c r="K33" s="213"/>
    </row>
    <row r="34" spans="1:11">
      <c r="A34" s="532"/>
      <c r="B34" s="869" t="s">
        <v>136</v>
      </c>
      <c r="C34" s="870"/>
      <c r="D34" s="871"/>
      <c r="E34" s="869" t="s">
        <v>322</v>
      </c>
      <c r="F34" s="573"/>
      <c r="G34" s="574"/>
      <c r="H34" s="869" t="s">
        <v>136</v>
      </c>
      <c r="I34" s="573"/>
      <c r="J34" s="574"/>
      <c r="K34" s="213"/>
    </row>
    <row r="35" spans="1:11" ht="28.5">
      <c r="A35" s="533"/>
      <c r="B35" s="488" t="s">
        <v>167</v>
      </c>
      <c r="C35" s="517" t="s">
        <v>315</v>
      </c>
      <c r="D35" s="517" t="s">
        <v>326</v>
      </c>
      <c r="E35" s="488" t="s">
        <v>167</v>
      </c>
      <c r="F35" s="517" t="s">
        <v>323</v>
      </c>
      <c r="G35" s="517" t="s">
        <v>326</v>
      </c>
      <c r="H35" s="488" t="s">
        <v>167</v>
      </c>
      <c r="I35" s="517" t="s">
        <v>315</v>
      </c>
      <c r="J35" s="517" t="s">
        <v>316</v>
      </c>
      <c r="K35" s="213"/>
    </row>
    <row r="36" spans="1:11" ht="18" customHeight="1">
      <c r="A36" s="954" t="s">
        <v>609</v>
      </c>
      <c r="B36" s="504"/>
      <c r="C36" s="504"/>
      <c r="D36" s="504"/>
      <c r="E36" s="504"/>
      <c r="F36" s="504"/>
      <c r="G36" s="504"/>
      <c r="H36" s="504"/>
      <c r="I36" s="504"/>
      <c r="J36" s="504"/>
      <c r="K36" s="213"/>
    </row>
    <row r="37" spans="1:11" ht="18" customHeight="1">
      <c r="A37" s="194" t="s">
        <v>329</v>
      </c>
      <c r="B37" s="420"/>
      <c r="C37" s="522"/>
      <c r="D37" s="523">
        <f>SUM(B37:C37)</f>
        <v>0</v>
      </c>
      <c r="E37" s="522"/>
      <c r="F37" s="522"/>
      <c r="G37" s="523">
        <f>SUM(E37:F37)</f>
        <v>0</v>
      </c>
      <c r="H37" s="522"/>
      <c r="I37" s="522"/>
      <c r="J37" s="523">
        <f>SUM(H37:I37)</f>
        <v>0</v>
      </c>
      <c r="K37" s="213"/>
    </row>
    <row r="38" spans="1:11" ht="18" customHeight="1">
      <c r="A38" s="193" t="s">
        <v>318</v>
      </c>
      <c r="B38" s="420"/>
      <c r="C38" s="522"/>
      <c r="D38" s="523">
        <f>SUM(B38:C38)</f>
        <v>0</v>
      </c>
      <c r="E38" s="522"/>
      <c r="F38" s="525"/>
      <c r="G38" s="523">
        <f>SUM(E38:F38)</f>
        <v>0</v>
      </c>
      <c r="H38" s="525"/>
      <c r="I38" s="525"/>
      <c r="J38" s="523">
        <f>SUM(H38:I38)</f>
        <v>0</v>
      </c>
      <c r="K38" s="213"/>
    </row>
    <row r="39" spans="1:11" ht="18" customHeight="1">
      <c r="A39" s="193" t="s">
        <v>319</v>
      </c>
      <c r="B39" s="424"/>
      <c r="C39" s="497"/>
      <c r="D39" s="519">
        <f>SUM(B39:C39)</f>
        <v>0</v>
      </c>
      <c r="E39" s="497"/>
      <c r="F39" s="528"/>
      <c r="G39" s="519">
        <f>SUM(E39:F39)</f>
        <v>0</v>
      </c>
      <c r="H39" s="528"/>
      <c r="I39" s="528"/>
      <c r="J39" s="519">
        <f>SUM(H39:I39)</f>
        <v>0</v>
      </c>
      <c r="K39" s="213"/>
    </row>
    <row r="40" spans="1:11" ht="18" customHeight="1">
      <c r="A40" s="954" t="s">
        <v>612</v>
      </c>
      <c r="B40" s="424"/>
      <c r="C40" s="497"/>
      <c r="D40" s="519">
        <f>SUM(B40:C40)</f>
        <v>0</v>
      </c>
      <c r="E40" s="497"/>
      <c r="F40" s="528"/>
      <c r="G40" s="519">
        <f>SUM(E40:F40)</f>
        <v>0</v>
      </c>
      <c r="H40" s="528"/>
      <c r="I40" s="528"/>
      <c r="J40" s="519">
        <f>SUM(H40:I40)</f>
        <v>0</v>
      </c>
      <c r="K40" s="213"/>
    </row>
    <row r="41" spans="1:11" ht="18" customHeight="1">
      <c r="A41" s="193" t="s">
        <v>320</v>
      </c>
      <c r="B41" s="861"/>
      <c r="C41" s="865"/>
      <c r="D41" s="867">
        <f>SUM(B41:C42)</f>
        <v>0</v>
      </c>
      <c r="E41" s="865"/>
      <c r="F41" s="865"/>
      <c r="G41" s="867">
        <f>SUM(E41:F42)</f>
        <v>0</v>
      </c>
      <c r="H41" s="865"/>
      <c r="I41" s="865"/>
      <c r="J41" s="867">
        <f>SUM(H41:I42)</f>
        <v>0</v>
      </c>
      <c r="K41" s="213"/>
    </row>
    <row r="42" spans="1:11" ht="18" customHeight="1">
      <c r="A42" s="193" t="s">
        <v>492</v>
      </c>
      <c r="B42" s="862"/>
      <c r="C42" s="866"/>
      <c r="D42" s="868"/>
      <c r="E42" s="866"/>
      <c r="F42" s="866"/>
      <c r="G42" s="868"/>
      <c r="H42" s="866"/>
      <c r="I42" s="866"/>
      <c r="J42" s="868"/>
      <c r="K42" s="213"/>
    </row>
    <row r="43" spans="1:11" ht="18" customHeight="1">
      <c r="A43" s="193" t="s">
        <v>367</v>
      </c>
      <c r="B43" s="424"/>
      <c r="C43" s="497"/>
      <c r="D43" s="519">
        <f t="shared" ref="D43:D49" si="4">SUM(B43:C43)</f>
        <v>0</v>
      </c>
      <c r="E43" s="497"/>
      <c r="F43" s="528"/>
      <c r="G43" s="519">
        <f t="shared" ref="G43:G49" si="5">SUM(E43:F43)</f>
        <v>0</v>
      </c>
      <c r="H43" s="528"/>
      <c r="I43" s="528"/>
      <c r="J43" s="519">
        <f t="shared" ref="J43:J49" si="6">SUM(H43:I43)</f>
        <v>0</v>
      </c>
      <c r="K43" s="213"/>
    </row>
    <row r="44" spans="1:11" ht="18" customHeight="1">
      <c r="A44" s="193" t="s">
        <v>330</v>
      </c>
      <c r="B44" s="424"/>
      <c r="C44" s="497"/>
      <c r="D44" s="519">
        <f t="shared" si="4"/>
        <v>0</v>
      </c>
      <c r="E44" s="497"/>
      <c r="F44" s="528"/>
      <c r="G44" s="519">
        <f t="shared" si="5"/>
        <v>0</v>
      </c>
      <c r="H44" s="528"/>
      <c r="I44" s="528"/>
      <c r="J44" s="519">
        <f t="shared" si="6"/>
        <v>0</v>
      </c>
      <c r="K44" s="213"/>
    </row>
    <row r="45" spans="1:11" ht="18" customHeight="1">
      <c r="A45" s="193" t="s">
        <v>321</v>
      </c>
      <c r="B45" s="424"/>
      <c r="C45" s="497"/>
      <c r="D45" s="519">
        <f t="shared" si="4"/>
        <v>0</v>
      </c>
      <c r="E45" s="497"/>
      <c r="F45" s="528"/>
      <c r="G45" s="519">
        <f t="shared" si="5"/>
        <v>0</v>
      </c>
      <c r="H45" s="528"/>
      <c r="I45" s="528"/>
      <c r="J45" s="519">
        <f t="shared" si="6"/>
        <v>0</v>
      </c>
      <c r="K45" s="213"/>
    </row>
    <row r="46" spans="1:11" ht="18" customHeight="1">
      <c r="A46" s="954" t="s">
        <v>610</v>
      </c>
      <c r="B46" s="534"/>
      <c r="C46" s="535"/>
      <c r="D46" s="519">
        <f t="shared" si="4"/>
        <v>0</v>
      </c>
      <c r="E46" s="535"/>
      <c r="F46" s="536"/>
      <c r="G46" s="519">
        <f t="shared" si="5"/>
        <v>0</v>
      </c>
      <c r="H46" s="536"/>
      <c r="I46" s="536"/>
      <c r="J46" s="519">
        <f t="shared" si="6"/>
        <v>0</v>
      </c>
      <c r="K46" s="213"/>
    </row>
    <row r="47" spans="1:11" ht="18" customHeight="1">
      <c r="A47" s="955" t="s">
        <v>611</v>
      </c>
      <c r="B47" s="424"/>
      <c r="C47" s="497"/>
      <c r="D47" s="519">
        <f t="shared" si="4"/>
        <v>0</v>
      </c>
      <c r="E47" s="497"/>
      <c r="F47" s="497"/>
      <c r="G47" s="519">
        <f t="shared" si="5"/>
        <v>0</v>
      </c>
      <c r="H47" s="497"/>
      <c r="I47" s="497"/>
      <c r="J47" s="519">
        <f t="shared" si="6"/>
        <v>0</v>
      </c>
      <c r="K47" s="213"/>
    </row>
    <row r="48" spans="1:11" ht="22.5" customHeight="1">
      <c r="A48" s="506" t="s">
        <v>331</v>
      </c>
      <c r="B48" s="509">
        <f>SUM(B20:B22,B24:B26,B37:B47)</f>
        <v>0</v>
      </c>
      <c r="C48" s="519">
        <f t="shared" ref="C48:I48" si="7">SUM(C20:C22,C24:C26,C37:C47)</f>
        <v>0</v>
      </c>
      <c r="D48" s="519">
        <f>SUM(B48:C48)</f>
        <v>0</v>
      </c>
      <c r="E48" s="519">
        <f t="shared" si="7"/>
        <v>0</v>
      </c>
      <c r="F48" s="519">
        <f t="shared" si="7"/>
        <v>0</v>
      </c>
      <c r="G48" s="519">
        <f t="shared" si="5"/>
        <v>0</v>
      </c>
      <c r="H48" s="519">
        <f t="shared" si="7"/>
        <v>0</v>
      </c>
      <c r="I48" s="519">
        <f t="shared" si="7"/>
        <v>0</v>
      </c>
      <c r="J48" s="519">
        <f t="shared" si="6"/>
        <v>0</v>
      </c>
      <c r="K48" s="213"/>
    </row>
    <row r="49" spans="1:11" ht="22.5" customHeight="1">
      <c r="A49" s="506" t="s">
        <v>332</v>
      </c>
      <c r="B49" s="509">
        <f t="shared" ref="B49:I49" si="8">B17-B48</f>
        <v>0</v>
      </c>
      <c r="C49" s="519">
        <f t="shared" si="8"/>
        <v>0</v>
      </c>
      <c r="D49" s="519">
        <f t="shared" si="4"/>
        <v>0</v>
      </c>
      <c r="E49" s="519">
        <f t="shared" si="8"/>
        <v>0</v>
      </c>
      <c r="F49" s="519">
        <f t="shared" si="8"/>
        <v>0</v>
      </c>
      <c r="G49" s="519">
        <f t="shared" si="5"/>
        <v>0</v>
      </c>
      <c r="H49" s="519">
        <f t="shared" si="8"/>
        <v>0</v>
      </c>
      <c r="I49" s="519">
        <f t="shared" si="8"/>
        <v>0</v>
      </c>
      <c r="J49" s="519">
        <f t="shared" si="6"/>
        <v>0</v>
      </c>
      <c r="K49" s="213"/>
    </row>
    <row r="50" spans="1:11" ht="22.5" customHeight="1">
      <c r="A50" s="506" t="s">
        <v>575</v>
      </c>
      <c r="B50" s="852"/>
      <c r="C50" s="852"/>
      <c r="D50" s="852"/>
      <c r="E50" s="852"/>
      <c r="F50" s="852"/>
      <c r="G50" s="852"/>
      <c r="H50" s="852"/>
      <c r="I50" s="852"/>
      <c r="J50" s="852"/>
      <c r="K50" s="213"/>
    </row>
    <row r="51" spans="1:11" ht="18.2" customHeight="1">
      <c r="A51" s="383" t="s">
        <v>438</v>
      </c>
      <c r="B51" s="537"/>
      <c r="C51" s="537"/>
      <c r="D51" s="537"/>
      <c r="E51" s="537"/>
      <c r="F51" s="537"/>
      <c r="G51" s="537"/>
      <c r="H51" s="537"/>
      <c r="I51" s="537"/>
      <c r="J51" s="537"/>
      <c r="K51" s="213"/>
    </row>
    <row r="52" spans="1:11">
      <c r="A52" s="383" t="s">
        <v>314</v>
      </c>
      <c r="B52" s="213"/>
      <c r="C52" s="213"/>
      <c r="D52" s="213"/>
      <c r="E52" s="213"/>
      <c r="F52" s="213"/>
      <c r="G52" s="213"/>
      <c r="H52" s="213"/>
      <c r="I52" s="213"/>
      <c r="J52" s="213"/>
      <c r="K52" s="213"/>
    </row>
    <row r="53" spans="1:11" ht="5.65" customHeight="1">
      <c r="A53" s="213"/>
      <c r="B53" s="213"/>
      <c r="C53" s="213"/>
      <c r="D53" s="213"/>
      <c r="E53" s="213"/>
      <c r="F53" s="213"/>
      <c r="G53" s="213"/>
      <c r="H53" s="213"/>
      <c r="I53" s="213"/>
      <c r="J53" s="213"/>
      <c r="K53" s="213"/>
    </row>
    <row r="54" spans="1:11" ht="12" customHeight="1">
      <c r="A54" s="213"/>
      <c r="B54" s="213"/>
      <c r="C54" s="213"/>
      <c r="D54" s="213"/>
      <c r="E54" s="213"/>
      <c r="F54" s="213"/>
      <c r="G54" s="213"/>
      <c r="H54" s="213"/>
      <c r="I54" s="213"/>
      <c r="J54" s="213"/>
      <c r="K54" s="213"/>
    </row>
    <row r="55" spans="1:11">
      <c r="A55" s="213"/>
      <c r="B55" s="213"/>
      <c r="C55" s="213"/>
      <c r="D55" s="213"/>
      <c r="E55" s="213"/>
      <c r="F55" s="213"/>
      <c r="G55" s="213"/>
      <c r="H55" s="213"/>
      <c r="I55" s="213"/>
      <c r="J55" s="213"/>
      <c r="K55" s="213"/>
    </row>
    <row r="56" spans="1:11" ht="6.75" customHeight="1">
      <c r="A56" s="213"/>
      <c r="B56" s="213"/>
      <c r="C56" s="213"/>
      <c r="D56" s="213"/>
      <c r="E56" s="213"/>
      <c r="F56" s="213"/>
      <c r="G56" s="213"/>
      <c r="H56" s="213"/>
      <c r="I56" s="213"/>
      <c r="J56" s="213"/>
      <c r="K56" s="213"/>
    </row>
    <row r="57" spans="1:11">
      <c r="A57" s="213"/>
      <c r="B57" s="213"/>
      <c r="C57" s="213"/>
      <c r="D57" s="213"/>
      <c r="E57" s="213"/>
      <c r="F57" s="213"/>
      <c r="G57" s="213"/>
      <c r="H57" s="213"/>
      <c r="I57" s="213"/>
      <c r="J57" s="213"/>
      <c r="K57" s="213"/>
    </row>
    <row r="60" spans="1:11">
      <c r="A60" s="863">
        <v>14</v>
      </c>
      <c r="B60" s="864"/>
      <c r="C60" s="864"/>
      <c r="D60" s="864"/>
      <c r="E60" s="864"/>
      <c r="F60" s="864"/>
      <c r="G60" s="864"/>
      <c r="H60" s="864"/>
      <c r="I60" s="864"/>
      <c r="J60" s="864"/>
    </row>
  </sheetData>
  <sheetProtection formatCells="0" formatRows="0" insertRows="0" deleteRows="0"/>
  <mergeCells count="38">
    <mergeCell ref="I5:J5"/>
    <mergeCell ref="A1:J1"/>
    <mergeCell ref="A3:J3"/>
    <mergeCell ref="B7:D7"/>
    <mergeCell ref="E7:G7"/>
    <mergeCell ref="H7:J7"/>
    <mergeCell ref="B5:F5"/>
    <mergeCell ref="A28:J28"/>
    <mergeCell ref="B8:D8"/>
    <mergeCell ref="E8:G8"/>
    <mergeCell ref="H8:J8"/>
    <mergeCell ref="B9:D9"/>
    <mergeCell ref="E9:G9"/>
    <mergeCell ref="H9:J9"/>
    <mergeCell ref="A11:J11"/>
    <mergeCell ref="A18:J18"/>
    <mergeCell ref="I30:J30"/>
    <mergeCell ref="B34:D34"/>
    <mergeCell ref="E34:G34"/>
    <mergeCell ref="H34:J34"/>
    <mergeCell ref="B32:D32"/>
    <mergeCell ref="E32:G32"/>
    <mergeCell ref="H32:J32"/>
    <mergeCell ref="H33:J33"/>
    <mergeCell ref="B33:D33"/>
    <mergeCell ref="E33:G33"/>
    <mergeCell ref="B30:F30"/>
    <mergeCell ref="B50:J50"/>
    <mergeCell ref="A60:J60"/>
    <mergeCell ref="B41:B42"/>
    <mergeCell ref="C41:C42"/>
    <mergeCell ref="D41:D42"/>
    <mergeCell ref="E41:E42"/>
    <mergeCell ref="F41:F42"/>
    <mergeCell ref="G41:G42"/>
    <mergeCell ref="H41:H42"/>
    <mergeCell ref="I41:I42"/>
    <mergeCell ref="J41:J42"/>
  </mergeCells>
  <phoneticPr fontId="1" type="noConversion"/>
  <pageMargins left="0.70866141732283472" right="0.43307086614173229" top="0.43307086614173229" bottom="0.27559055118110237" header="0.27559055118110237" footer="0.23622047244094491"/>
  <pageSetup paperSize="9" scale="77" fitToHeight="0" orientation="landscape" r:id="rId1"/>
  <rowBreaks count="1" manualBreakCount="1">
    <brk id="28" max="10" man="1"/>
  </rowBreaks>
  <ignoredErrors>
    <ignoredError sqref="D48:D49 G48:G49" formula="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00182-4364-49C3-A8A3-B83568F65388}">
  <sheetPr>
    <pageSetUpPr fitToPage="1"/>
  </sheetPr>
  <dimension ref="A1:E40"/>
  <sheetViews>
    <sheetView view="pageBreakPreview" zoomScale="120" zoomScaleNormal="110" zoomScaleSheetLayoutView="120" workbookViewId="0">
      <selection activeCell="J31" sqref="J31"/>
    </sheetView>
  </sheetViews>
  <sheetFormatPr defaultColWidth="9" defaultRowHeight="15.75"/>
  <cols>
    <col min="1" max="1" width="3.625" style="30" customWidth="1"/>
    <col min="2" max="2" width="5.375" style="30" customWidth="1"/>
    <col min="3" max="3" width="26.375" style="30" customWidth="1"/>
    <col min="4" max="4" width="22.75" style="30" customWidth="1"/>
    <col min="5" max="5" width="32.375" style="30" customWidth="1"/>
    <col min="6" max="16384" width="9" style="30"/>
  </cols>
  <sheetData>
    <row r="1" spans="1:5" ht="16.5">
      <c r="A1" s="891" t="s">
        <v>604</v>
      </c>
      <c r="B1" s="842"/>
      <c r="C1" s="843"/>
      <c r="D1" s="842"/>
      <c r="E1" s="842"/>
    </row>
    <row r="2" spans="1:5" ht="12.75" customHeight="1">
      <c r="A2" s="33"/>
      <c r="B2" s="33"/>
      <c r="C2" s="33"/>
      <c r="D2" s="33"/>
      <c r="E2" s="33"/>
    </row>
    <row r="3" spans="1:5">
      <c r="A3" s="758" t="s">
        <v>595</v>
      </c>
      <c r="B3" s="758"/>
      <c r="C3" s="561"/>
      <c r="D3" s="33"/>
      <c r="E3" s="33"/>
    </row>
    <row r="4" spans="1:5">
      <c r="A4" s="550"/>
      <c r="B4" s="550"/>
      <c r="C4" s="561"/>
      <c r="D4" s="33"/>
      <c r="E4" s="33"/>
    </row>
    <row r="5" spans="1:5" ht="34.35" customHeight="1">
      <c r="A5" s="552" t="s">
        <v>168</v>
      </c>
      <c r="B5" s="892" t="s">
        <v>334</v>
      </c>
      <c r="C5" s="892"/>
      <c r="D5" s="892"/>
      <c r="E5" s="892"/>
    </row>
    <row r="6" spans="1:5" ht="15" customHeight="1">
      <c r="A6" s="553"/>
      <c r="B6" s="112"/>
      <c r="C6" s="112"/>
      <c r="D6" s="112"/>
      <c r="E6" s="112"/>
    </row>
    <row r="7" spans="1:5" s="33" customFormat="1" ht="24" customHeight="1">
      <c r="A7" s="33" t="s">
        <v>140</v>
      </c>
      <c r="B7" s="33" t="s">
        <v>335</v>
      </c>
    </row>
    <row r="8" spans="1:5" ht="57" customHeight="1">
      <c r="A8" s="560"/>
      <c r="B8" s="889" t="s">
        <v>333</v>
      </c>
      <c r="C8" s="889"/>
      <c r="D8" s="890"/>
      <c r="E8" s="890"/>
    </row>
    <row r="9" spans="1:5" ht="15" customHeight="1">
      <c r="A9" s="553"/>
      <c r="B9" s="112"/>
      <c r="C9" s="112"/>
      <c r="D9" s="112"/>
      <c r="E9" s="112"/>
    </row>
    <row r="10" spans="1:5" ht="111.75" customHeight="1">
      <c r="A10" s="552" t="s">
        <v>594</v>
      </c>
      <c r="B10" s="888" t="s">
        <v>593</v>
      </c>
      <c r="C10" s="888"/>
      <c r="D10" s="888"/>
      <c r="E10" s="888"/>
    </row>
    <row r="11" spans="1:5" ht="21.75" customHeight="1">
      <c r="B11" s="30" t="s">
        <v>170</v>
      </c>
      <c r="C11" s="557" t="s">
        <v>445</v>
      </c>
      <c r="D11" s="558"/>
      <c r="E11" s="558"/>
    </row>
    <row r="12" spans="1:5" ht="19.899999999999999" customHeight="1">
      <c r="A12" s="552"/>
      <c r="B12" s="30" t="s">
        <v>171</v>
      </c>
      <c r="C12" s="559" t="s">
        <v>446</v>
      </c>
      <c r="D12" s="558"/>
      <c r="E12" s="558"/>
    </row>
    <row r="13" spans="1:5" ht="20.25" customHeight="1">
      <c r="A13" s="552"/>
      <c r="B13" s="30" t="s">
        <v>172</v>
      </c>
      <c r="C13" s="557" t="s">
        <v>447</v>
      </c>
      <c r="D13" s="556"/>
      <c r="E13" s="556"/>
    </row>
    <row r="14" spans="1:5" ht="23.65" customHeight="1">
      <c r="A14" s="552"/>
      <c r="B14" s="30" t="s">
        <v>173</v>
      </c>
      <c r="C14" s="557" t="s">
        <v>210</v>
      </c>
      <c r="D14" s="556"/>
      <c r="E14" s="556"/>
    </row>
    <row r="15" spans="1:5" ht="15" customHeight="1">
      <c r="A15" s="844"/>
      <c r="B15" s="844"/>
      <c r="C15" s="844"/>
      <c r="D15" s="844"/>
      <c r="E15" s="844"/>
    </row>
    <row r="16" spans="1:5" ht="73.900000000000006" customHeight="1">
      <c r="A16" s="552" t="s">
        <v>592</v>
      </c>
      <c r="B16" s="893" t="s">
        <v>426</v>
      </c>
      <c r="C16" s="894"/>
      <c r="D16" s="894"/>
      <c r="E16" s="894"/>
    </row>
    <row r="17" spans="1:5" ht="15" customHeight="1">
      <c r="A17" s="112"/>
    </row>
    <row r="18" spans="1:5" ht="31.35" customHeight="1">
      <c r="A18" s="555" t="s">
        <v>169</v>
      </c>
      <c r="B18" s="894" t="s">
        <v>369</v>
      </c>
      <c r="C18" s="894"/>
      <c r="D18" s="894"/>
      <c r="E18" s="894"/>
    </row>
    <row r="19" spans="1:5" ht="117.75" customHeight="1">
      <c r="A19" s="555"/>
      <c r="B19" s="554"/>
      <c r="C19" s="554"/>
      <c r="D19" s="554"/>
      <c r="E19" s="554"/>
    </row>
    <row r="20" spans="1:5" ht="27.75" customHeight="1">
      <c r="A20" s="864">
        <v>15</v>
      </c>
      <c r="B20" s="864"/>
      <c r="C20" s="864"/>
      <c r="D20" s="864"/>
      <c r="E20" s="864"/>
    </row>
    <row r="21" spans="1:5">
      <c r="A21" s="758" t="s">
        <v>591</v>
      </c>
      <c r="B21" s="758"/>
      <c r="C21" s="758"/>
      <c r="D21" s="758"/>
      <c r="E21" s="758"/>
    </row>
    <row r="22" spans="1:5" ht="11.25" customHeight="1">
      <c r="A22" s="553"/>
      <c r="B22" s="112"/>
      <c r="C22" s="112"/>
      <c r="D22" s="112"/>
      <c r="E22" s="112"/>
    </row>
    <row r="23" spans="1:5" ht="30" customHeight="1">
      <c r="A23" s="552" t="s">
        <v>501</v>
      </c>
      <c r="B23" s="895" t="s">
        <v>596</v>
      </c>
      <c r="C23" s="895"/>
      <c r="D23" s="895"/>
      <c r="E23" s="895"/>
    </row>
    <row r="24" spans="1:5" ht="11.25" customHeight="1">
      <c r="A24" s="553"/>
      <c r="B24" s="112"/>
      <c r="C24" s="112"/>
      <c r="D24" s="112"/>
      <c r="E24" s="112"/>
    </row>
    <row r="25" spans="1:5" ht="48.75" customHeight="1">
      <c r="A25" s="552" t="s">
        <v>502</v>
      </c>
      <c r="B25" s="897" t="s">
        <v>583</v>
      </c>
      <c r="C25" s="897"/>
      <c r="D25" s="897"/>
      <c r="E25" s="897"/>
    </row>
    <row r="26" spans="1:5" ht="11.25" customHeight="1">
      <c r="A26" s="553"/>
      <c r="B26" s="112"/>
      <c r="C26" s="112"/>
      <c r="D26" s="112"/>
      <c r="E26" s="112"/>
    </row>
    <row r="27" spans="1:5" ht="48" customHeight="1">
      <c r="A27" s="552" t="s">
        <v>590</v>
      </c>
      <c r="B27" s="895" t="s">
        <v>211</v>
      </c>
      <c r="C27" s="896"/>
      <c r="D27" s="896"/>
      <c r="E27" s="896"/>
    </row>
    <row r="28" spans="1:5" ht="11.25" customHeight="1">
      <c r="A28" s="553"/>
      <c r="B28" s="112"/>
      <c r="C28" s="112"/>
      <c r="D28" s="112"/>
      <c r="E28" s="112"/>
    </row>
    <row r="29" spans="1:5" ht="32.25" customHeight="1">
      <c r="A29" s="552" t="s">
        <v>503</v>
      </c>
      <c r="B29" s="895" t="s">
        <v>597</v>
      </c>
      <c r="C29" s="896"/>
      <c r="D29" s="896"/>
      <c r="E29" s="896"/>
    </row>
    <row r="34" spans="1:5" ht="409.5" customHeight="1">
      <c r="A34" s="112"/>
    </row>
    <row r="35" spans="1:5" ht="57.75" customHeight="1"/>
    <row r="36" spans="1:5">
      <c r="A36" s="864">
        <v>16</v>
      </c>
      <c r="B36" s="864"/>
      <c r="C36" s="864"/>
      <c r="D36" s="864"/>
      <c r="E36" s="864"/>
    </row>
    <row r="40" spans="1:5">
      <c r="A40" s="112"/>
    </row>
  </sheetData>
  <sheetProtection selectLockedCells="1" selectUnlockedCells="1"/>
  <mergeCells count="15">
    <mergeCell ref="A36:E36"/>
    <mergeCell ref="B16:E16"/>
    <mergeCell ref="A15:E15"/>
    <mergeCell ref="B18:E18"/>
    <mergeCell ref="B23:E23"/>
    <mergeCell ref="A21:E21"/>
    <mergeCell ref="A20:E20"/>
    <mergeCell ref="B29:E29"/>
    <mergeCell ref="B25:E25"/>
    <mergeCell ref="B27:E27"/>
    <mergeCell ref="B10:E10"/>
    <mergeCell ref="B8:E8"/>
    <mergeCell ref="A1:E1"/>
    <mergeCell ref="A3:B3"/>
    <mergeCell ref="B5:E5"/>
  </mergeCells>
  <phoneticPr fontId="104" type="noConversion"/>
  <pageMargins left="0.59055118110236227" right="0.55118110236220474" top="0.74803149606299213" bottom="0.39370078740157483" header="0.31496062992125984" footer="0.31496062992125984"/>
  <pageSetup paperSize="9" scale="92" fitToHeight="0" orientation="portrait" r:id="rId1"/>
  <rowBreaks count="1" manualBreakCount="1">
    <brk id="20" max="16383" man="1"/>
  </rowBreak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工作表21">
    <pageSetUpPr fitToPage="1"/>
  </sheetPr>
  <dimension ref="A1:U77"/>
  <sheetViews>
    <sheetView showZeros="0" view="pageBreakPreview" topLeftCell="A64" zoomScaleNormal="110" zoomScaleSheetLayoutView="100" workbookViewId="0">
      <selection activeCell="D12" sqref="D12:P12"/>
    </sheetView>
  </sheetViews>
  <sheetFormatPr defaultColWidth="9" defaultRowHeight="15.75"/>
  <cols>
    <col min="1" max="1" width="7" style="4" customWidth="1"/>
    <col min="2" max="2" width="6.375" style="4" customWidth="1"/>
    <col min="3" max="3" width="3.625" style="4" customWidth="1"/>
    <col min="4" max="4" width="8.125" style="4" customWidth="1"/>
    <col min="5" max="5" width="6.375" style="4" customWidth="1"/>
    <col min="6" max="6" width="5.625" style="4" customWidth="1"/>
    <col min="7" max="7" width="4.75" style="4" customWidth="1"/>
    <col min="8" max="8" width="8.75" style="4" customWidth="1"/>
    <col min="9" max="10" width="7.125" style="4" customWidth="1"/>
    <col min="11" max="11" width="5.375" style="4" customWidth="1"/>
    <col min="12" max="12" width="4.125" style="4" customWidth="1"/>
    <col min="13" max="15" width="4.625" style="4" customWidth="1"/>
    <col min="16" max="16" width="9.375" style="4" customWidth="1"/>
    <col min="17" max="17" width="4.875" style="4" customWidth="1"/>
    <col min="18" max="16384" width="9" style="4"/>
  </cols>
  <sheetData>
    <row r="1" spans="1:17">
      <c r="A1" s="730" t="s">
        <v>217</v>
      </c>
      <c r="B1" s="730"/>
      <c r="C1" s="853"/>
      <c r="D1" s="730"/>
      <c r="E1" s="730"/>
      <c r="F1" s="730"/>
      <c r="G1" s="730"/>
      <c r="H1" s="730"/>
      <c r="I1" s="730"/>
      <c r="J1" s="730"/>
      <c r="K1" s="730"/>
      <c r="L1" s="730"/>
      <c r="M1" s="730"/>
      <c r="N1" s="730"/>
      <c r="O1" s="730"/>
      <c r="P1" s="730"/>
    </row>
    <row r="2" spans="1:17" ht="18.75" customHeight="1">
      <c r="A2" s="908" t="s">
        <v>218</v>
      </c>
      <c r="B2" s="842"/>
      <c r="C2" s="842"/>
      <c r="D2" s="842"/>
      <c r="E2" s="842"/>
      <c r="F2" s="842"/>
      <c r="G2" s="842"/>
      <c r="H2" s="842"/>
      <c r="I2" s="842"/>
      <c r="J2" s="842"/>
      <c r="K2" s="842"/>
      <c r="L2" s="842"/>
      <c r="M2" s="842"/>
      <c r="N2" s="842"/>
      <c r="O2" s="842"/>
      <c r="P2" s="842"/>
    </row>
    <row r="3" spans="1:17">
      <c r="A3" s="730" t="s">
        <v>145</v>
      </c>
      <c r="B3" s="809"/>
      <c r="C3" s="809"/>
      <c r="D3" s="809"/>
      <c r="E3" s="809"/>
      <c r="F3" s="809"/>
      <c r="G3" s="809"/>
      <c r="H3" s="809"/>
      <c r="I3" s="809"/>
      <c r="J3" s="809"/>
      <c r="K3" s="809"/>
      <c r="L3" s="809"/>
      <c r="M3" s="809"/>
      <c r="N3" s="809"/>
      <c r="O3" s="809"/>
      <c r="P3" s="809"/>
    </row>
    <row r="4" spans="1:17" ht="8.25" customHeight="1">
      <c r="A4" s="28"/>
      <c r="B4" s="116"/>
      <c r="C4" s="116"/>
      <c r="D4" s="116"/>
      <c r="E4" s="116"/>
      <c r="F4" s="116"/>
      <c r="G4" s="116"/>
      <c r="H4" s="116"/>
      <c r="I4" s="116"/>
      <c r="J4" s="116"/>
      <c r="K4" s="116"/>
      <c r="L4" s="116"/>
      <c r="M4" s="116"/>
      <c r="N4" s="116"/>
      <c r="O4" s="152"/>
      <c r="P4" s="116"/>
    </row>
    <row r="5" spans="1:17">
      <c r="A5" s="934" t="s">
        <v>441</v>
      </c>
      <c r="B5" s="935"/>
      <c r="C5" s="935"/>
      <c r="D5" s="935"/>
      <c r="E5" s="935"/>
      <c r="F5" s="935"/>
      <c r="G5" s="935"/>
      <c r="H5" s="935"/>
      <c r="I5" s="935"/>
      <c r="J5" s="935"/>
      <c r="K5" s="935"/>
      <c r="L5" s="935"/>
      <c r="M5" s="935"/>
      <c r="N5" s="935"/>
      <c r="O5" s="935"/>
      <c r="P5" s="935"/>
    </row>
    <row r="6" spans="1:17" ht="34.5" customHeight="1">
      <c r="A6" s="935"/>
      <c r="B6" s="935"/>
      <c r="C6" s="935"/>
      <c r="D6" s="935"/>
      <c r="E6" s="935"/>
      <c r="F6" s="935"/>
      <c r="G6" s="935"/>
      <c r="H6" s="935"/>
      <c r="I6" s="935"/>
      <c r="J6" s="935"/>
      <c r="K6" s="935"/>
      <c r="L6" s="935"/>
      <c r="M6" s="935"/>
      <c r="N6" s="935"/>
      <c r="O6" s="935"/>
      <c r="P6" s="935"/>
    </row>
    <row r="7" spans="1:17" ht="29.25" customHeight="1">
      <c r="A7" s="937" t="s">
        <v>401</v>
      </c>
      <c r="B7" s="937"/>
      <c r="C7" s="937"/>
      <c r="D7" s="937"/>
      <c r="E7" s="937"/>
      <c r="F7" s="937"/>
      <c r="G7" s="850">
        <f>附表1A!$C$20</f>
        <v>0</v>
      </c>
      <c r="H7" s="850"/>
      <c r="I7" s="933"/>
      <c r="J7" s="933"/>
      <c r="K7" s="933"/>
      <c r="L7" s="933"/>
      <c r="M7" s="933"/>
      <c r="N7" s="933"/>
      <c r="O7" s="933"/>
      <c r="P7" s="933"/>
      <c r="Q7" s="82"/>
    </row>
    <row r="8" spans="1:17" ht="15" customHeight="1">
      <c r="A8" s="153" t="s">
        <v>432</v>
      </c>
      <c r="B8" s="153"/>
      <c r="C8" s="153"/>
      <c r="D8" s="153"/>
      <c r="E8" s="117"/>
      <c r="F8" s="117"/>
      <c r="G8" s="114"/>
      <c r="H8" s="114"/>
      <c r="I8" s="111"/>
      <c r="J8" s="111"/>
      <c r="K8" s="111"/>
      <c r="L8" s="111"/>
      <c r="M8" s="111"/>
      <c r="N8" s="111"/>
      <c r="O8" s="111"/>
      <c r="P8" s="111"/>
      <c r="Q8" s="111"/>
    </row>
    <row r="9" spans="1:17" ht="7.5" customHeight="1">
      <c r="A9" s="27"/>
      <c r="Q9" s="78"/>
    </row>
    <row r="10" spans="1:17" ht="19.899999999999999" customHeight="1">
      <c r="A10" s="8" t="s">
        <v>402</v>
      </c>
      <c r="B10" s="8"/>
      <c r="C10" s="23"/>
      <c r="D10" s="938">
        <f>附表1A!$C$23</f>
        <v>0</v>
      </c>
      <c r="E10" s="938"/>
      <c r="F10" s="938"/>
      <c r="G10" s="938"/>
      <c r="I10" s="918" t="s">
        <v>219</v>
      </c>
      <c r="J10" s="809"/>
      <c r="K10" s="910"/>
      <c r="L10" s="910"/>
      <c r="M10" s="910"/>
      <c r="Q10" s="8"/>
    </row>
    <row r="11" spans="1:17" ht="7.5" customHeight="1">
      <c r="A11" s="8"/>
      <c r="B11" s="8"/>
      <c r="C11" s="8"/>
      <c r="D11" s="8"/>
      <c r="E11" s="8"/>
      <c r="F11" s="8"/>
      <c r="G11" s="8"/>
      <c r="H11" s="8"/>
      <c r="I11" s="8"/>
      <c r="J11" s="8"/>
      <c r="K11" s="118"/>
      <c r="L11" s="118"/>
      <c r="M11" s="118"/>
      <c r="N11" s="118"/>
      <c r="O11" s="118"/>
      <c r="P11" s="118"/>
      <c r="Q11" s="8"/>
    </row>
    <row r="12" spans="1:17" s="121" customFormat="1">
      <c r="A12" s="8" t="s">
        <v>220</v>
      </c>
      <c r="B12" s="119"/>
      <c r="C12" s="120"/>
      <c r="D12" s="939"/>
      <c r="E12" s="910"/>
      <c r="F12" s="910"/>
      <c r="G12" s="910"/>
      <c r="H12" s="910"/>
      <c r="I12" s="910"/>
      <c r="J12" s="910"/>
      <c r="K12" s="910"/>
      <c r="L12" s="910"/>
      <c r="M12" s="910"/>
      <c r="N12" s="910"/>
      <c r="O12" s="910"/>
      <c r="P12" s="910"/>
      <c r="Q12" s="119"/>
    </row>
    <row r="13" spans="1:17" s="121" customFormat="1" ht="26.25" customHeight="1">
      <c r="A13" s="936"/>
      <c r="B13" s="936"/>
      <c r="C13" s="936"/>
      <c r="D13" s="936"/>
      <c r="E13" s="936"/>
      <c r="F13" s="936"/>
      <c r="G13" s="936"/>
      <c r="H13" s="936"/>
      <c r="I13" s="936"/>
      <c r="J13" s="936"/>
      <c r="K13" s="936"/>
      <c r="L13" s="936"/>
      <c r="M13" s="936"/>
      <c r="N13" s="936"/>
      <c r="O13" s="936"/>
      <c r="P13" s="936"/>
      <c r="Q13" s="119"/>
    </row>
    <row r="14" spans="1:17" ht="12.75" customHeight="1">
      <c r="A14" s="471"/>
      <c r="B14" s="471"/>
      <c r="C14" s="471"/>
      <c r="D14" s="471"/>
      <c r="E14" s="471"/>
      <c r="F14" s="471"/>
      <c r="G14" s="471"/>
      <c r="H14" s="471"/>
      <c r="I14" s="471"/>
      <c r="J14" s="471"/>
      <c r="K14" s="538"/>
      <c r="L14" s="538"/>
      <c r="M14" s="538"/>
      <c r="N14" s="538"/>
      <c r="O14" s="538"/>
      <c r="P14" s="538"/>
      <c r="Q14" s="8"/>
    </row>
    <row r="15" spans="1:17" s="123" customFormat="1" ht="20.25" customHeight="1">
      <c r="A15" s="931" t="s">
        <v>221</v>
      </c>
      <c r="B15" s="932"/>
      <c r="C15" s="932"/>
      <c r="D15" s="932"/>
      <c r="E15" s="932"/>
      <c r="F15" s="932"/>
      <c r="G15" s="932"/>
      <c r="H15" s="932"/>
      <c r="I15" s="932"/>
      <c r="J15" s="932"/>
      <c r="K15" s="932"/>
      <c r="L15" s="932"/>
      <c r="M15" s="932"/>
      <c r="N15" s="932"/>
      <c r="O15" s="932"/>
      <c r="P15" s="932"/>
      <c r="Q15" s="122"/>
    </row>
    <row r="16" spans="1:17" s="158" customFormat="1" ht="21.75" customHeight="1">
      <c r="A16" s="539" t="s">
        <v>8</v>
      </c>
      <c r="B16" s="925" t="s">
        <v>584</v>
      </c>
      <c r="C16" s="926"/>
      <c r="D16" s="926"/>
      <c r="E16" s="926"/>
      <c r="F16" s="926"/>
      <c r="G16" s="926"/>
      <c r="H16" s="926"/>
      <c r="I16" s="929"/>
      <c r="J16" s="929"/>
      <c r="K16" s="929"/>
      <c r="L16" s="929"/>
      <c r="M16" s="929"/>
      <c r="N16" s="929"/>
      <c r="O16" s="929"/>
      <c r="P16" s="540"/>
    </row>
    <row r="17" spans="1:21" s="158" customFormat="1" ht="21.75" customHeight="1">
      <c r="A17" s="541" t="s">
        <v>176</v>
      </c>
      <c r="B17" s="927" t="s">
        <v>585</v>
      </c>
      <c r="C17" s="928"/>
      <c r="D17" s="928"/>
      <c r="E17" s="928"/>
      <c r="F17" s="928"/>
      <c r="G17" s="928"/>
      <c r="H17" s="928"/>
      <c r="I17" s="940"/>
      <c r="J17" s="940"/>
      <c r="K17" s="940"/>
      <c r="L17" s="940"/>
      <c r="M17" s="940"/>
      <c r="N17" s="940"/>
      <c r="O17" s="542" t="s">
        <v>191</v>
      </c>
      <c r="P17" s="540"/>
    </row>
    <row r="18" spans="1:21" s="158" customFormat="1" ht="21.75" customHeight="1">
      <c r="A18" s="541" t="s">
        <v>9</v>
      </c>
      <c r="B18" s="928" t="s">
        <v>586</v>
      </c>
      <c r="C18" s="928"/>
      <c r="D18" s="928"/>
      <c r="E18" s="928"/>
      <c r="F18" s="929"/>
      <c r="G18" s="929"/>
      <c r="H18" s="929"/>
      <c r="I18" s="929"/>
      <c r="J18" s="929"/>
      <c r="K18" s="929"/>
      <c r="L18" s="929"/>
      <c r="M18" s="929"/>
      <c r="N18" s="929"/>
      <c r="O18" s="929"/>
      <c r="P18" s="543"/>
    </row>
    <row r="19" spans="1:21" s="126" customFormat="1">
      <c r="A19" s="931"/>
      <c r="B19" s="932"/>
      <c r="C19" s="932"/>
      <c r="D19" s="932"/>
      <c r="E19" s="932"/>
      <c r="F19" s="932"/>
      <c r="G19" s="932"/>
      <c r="H19" s="932"/>
      <c r="I19" s="932"/>
      <c r="J19" s="932"/>
      <c r="K19" s="932"/>
      <c r="L19" s="932"/>
      <c r="M19" s="932"/>
      <c r="N19" s="932"/>
      <c r="O19" s="932"/>
      <c r="P19" s="932"/>
      <c r="Q19" s="125"/>
      <c r="R19" s="124"/>
    </row>
    <row r="20" spans="1:21" s="126" customFormat="1" ht="20.25" customHeight="1">
      <c r="A20" s="931" t="s">
        <v>587</v>
      </c>
      <c r="B20" s="932"/>
      <c r="C20" s="932"/>
      <c r="D20" s="932"/>
      <c r="E20" s="932"/>
      <c r="F20" s="932"/>
      <c r="G20" s="932"/>
      <c r="H20" s="932"/>
      <c r="I20" s="932"/>
      <c r="J20" s="932"/>
      <c r="K20" s="932"/>
      <c r="L20" s="932"/>
      <c r="M20" s="932"/>
      <c r="N20" s="932"/>
      <c r="O20" s="932"/>
      <c r="P20" s="932"/>
      <c r="Q20" s="125"/>
    </row>
    <row r="21" spans="1:21" s="126" customFormat="1" ht="23.65" customHeight="1">
      <c r="A21" s="544" t="s">
        <v>188</v>
      </c>
      <c r="B21" s="926" t="s">
        <v>588</v>
      </c>
      <c r="C21" s="926"/>
      <c r="D21" s="926"/>
      <c r="E21" s="926"/>
      <c r="F21" s="926"/>
      <c r="G21" s="902"/>
      <c r="H21" s="902"/>
      <c r="I21" s="926" t="s">
        <v>177</v>
      </c>
      <c r="J21" s="926"/>
      <c r="K21" s="545"/>
      <c r="L21" s="545"/>
      <c r="M21" s="545"/>
      <c r="N21" s="545"/>
      <c r="O21" s="545"/>
      <c r="P21" s="545"/>
      <c r="Q21" s="127"/>
      <c r="U21" s="128"/>
    </row>
    <row r="22" spans="1:21" s="78" customFormat="1" ht="23.65" customHeight="1">
      <c r="A22" s="546"/>
      <c r="B22" s="547" t="s">
        <v>175</v>
      </c>
      <c r="C22" s="911" t="s">
        <v>222</v>
      </c>
      <c r="D22" s="911"/>
      <c r="E22" s="911"/>
      <c r="F22" s="911"/>
      <c r="G22" s="912"/>
      <c r="H22" s="548"/>
      <c r="I22" s="902"/>
      <c r="J22" s="902"/>
      <c r="K22" s="902"/>
      <c r="L22" s="911" t="s">
        <v>223</v>
      </c>
      <c r="M22" s="912"/>
      <c r="N22" s="912"/>
      <c r="O22" s="912"/>
      <c r="P22" s="912"/>
      <c r="Q22" s="81"/>
    </row>
    <row r="23" spans="1:21" s="78" customFormat="1" ht="23.65" customHeight="1">
      <c r="A23" s="546"/>
      <c r="B23" s="547" t="s">
        <v>178</v>
      </c>
      <c r="C23" s="911" t="s">
        <v>224</v>
      </c>
      <c r="D23" s="911"/>
      <c r="E23" s="911"/>
      <c r="F23" s="911"/>
      <c r="G23" s="912"/>
      <c r="H23" s="548"/>
      <c r="I23" s="930"/>
      <c r="J23" s="930"/>
      <c r="K23" s="930"/>
      <c r="L23" s="911" t="s">
        <v>223</v>
      </c>
      <c r="M23" s="912"/>
      <c r="N23" s="912"/>
      <c r="O23" s="912"/>
      <c r="P23" s="912"/>
      <c r="Q23" s="81"/>
    </row>
    <row r="24" spans="1:21" s="78" customFormat="1" ht="23.65" customHeight="1">
      <c r="A24" s="546"/>
      <c r="B24" s="547" t="s">
        <v>179</v>
      </c>
      <c r="C24" s="911" t="s">
        <v>225</v>
      </c>
      <c r="D24" s="911"/>
      <c r="E24" s="911"/>
      <c r="F24" s="911"/>
      <c r="G24" s="912"/>
      <c r="H24" s="548"/>
      <c r="I24" s="930"/>
      <c r="J24" s="930"/>
      <c r="K24" s="930"/>
      <c r="L24" s="911" t="s">
        <v>223</v>
      </c>
      <c r="M24" s="912"/>
      <c r="N24" s="912"/>
      <c r="O24" s="912"/>
      <c r="P24" s="912"/>
      <c r="Q24" s="81"/>
    </row>
    <row r="25" spans="1:21" s="78" customFormat="1" ht="23.65" customHeight="1">
      <c r="A25" s="546"/>
      <c r="B25" s="547" t="s">
        <v>180</v>
      </c>
      <c r="C25" s="911" t="s">
        <v>226</v>
      </c>
      <c r="D25" s="911"/>
      <c r="E25" s="911"/>
      <c r="F25" s="911"/>
      <c r="G25" s="912"/>
      <c r="H25" s="548"/>
      <c r="I25" s="930"/>
      <c r="J25" s="930"/>
      <c r="K25" s="930"/>
      <c r="L25" s="911" t="s">
        <v>227</v>
      </c>
      <c r="M25" s="912"/>
      <c r="N25" s="912"/>
      <c r="O25" s="912"/>
      <c r="P25" s="912"/>
      <c r="Q25" s="81"/>
    </row>
    <row r="26" spans="1:21" s="78" customFormat="1" ht="23.65" customHeight="1">
      <c r="A26" s="546"/>
      <c r="B26" s="547" t="s">
        <v>181</v>
      </c>
      <c r="C26" s="911" t="s">
        <v>228</v>
      </c>
      <c r="D26" s="911"/>
      <c r="E26" s="911"/>
      <c r="F26" s="911"/>
      <c r="G26" s="912"/>
      <c r="H26" s="548"/>
      <c r="I26" s="930"/>
      <c r="J26" s="930"/>
      <c r="K26" s="930"/>
      <c r="L26" s="911" t="s">
        <v>229</v>
      </c>
      <c r="M26" s="912"/>
      <c r="N26" s="912"/>
      <c r="O26" s="912"/>
      <c r="P26" s="912"/>
      <c r="Q26" s="81"/>
    </row>
    <row r="27" spans="1:21" s="78" customFormat="1" ht="23.65" customHeight="1">
      <c r="A27" s="546"/>
      <c r="B27" s="547" t="s">
        <v>182</v>
      </c>
      <c r="C27" s="512" t="s">
        <v>230</v>
      </c>
      <c r="D27" s="512"/>
      <c r="E27" s="512"/>
      <c r="F27" s="512"/>
      <c r="G27" s="512"/>
      <c r="H27" s="548"/>
      <c r="I27" s="902"/>
      <c r="J27" s="902"/>
      <c r="K27" s="902"/>
      <c r="L27" s="911" t="s">
        <v>229</v>
      </c>
      <c r="M27" s="912"/>
      <c r="N27" s="912"/>
      <c r="O27" s="912"/>
      <c r="P27" s="912"/>
      <c r="Q27" s="81"/>
    </row>
    <row r="28" spans="1:21" s="78" customFormat="1" ht="23.65" customHeight="1">
      <c r="A28" s="126"/>
      <c r="B28" s="128"/>
      <c r="C28" s="907"/>
      <c r="D28" s="907"/>
      <c r="E28" s="907"/>
      <c r="F28" s="907"/>
      <c r="G28" s="907"/>
      <c r="H28" s="907"/>
      <c r="I28" s="155"/>
      <c r="J28" s="155"/>
      <c r="K28" s="155"/>
      <c r="L28" s="155"/>
      <c r="M28" s="155"/>
      <c r="N28" s="155"/>
      <c r="O28" s="155"/>
      <c r="P28" s="154"/>
      <c r="Q28" s="81"/>
    </row>
    <row r="29" spans="1:21" s="78" customFormat="1" ht="23.65" customHeight="1">
      <c r="A29" s="126"/>
      <c r="B29" s="128" t="s">
        <v>183</v>
      </c>
      <c r="C29" s="78" t="s">
        <v>231</v>
      </c>
      <c r="E29" s="174"/>
      <c r="F29" s="175" t="s">
        <v>232</v>
      </c>
      <c r="G29" s="174"/>
      <c r="H29" s="78" t="s">
        <v>233</v>
      </c>
      <c r="I29" s="174"/>
      <c r="J29" s="100" t="s">
        <v>189</v>
      </c>
      <c r="K29" s="174"/>
      <c r="L29" s="175" t="s">
        <v>232</v>
      </c>
      <c r="M29" s="174"/>
      <c r="N29" s="78" t="s">
        <v>234</v>
      </c>
      <c r="O29" s="174"/>
      <c r="P29" s="100" t="s">
        <v>190</v>
      </c>
      <c r="Q29" s="81"/>
      <c r="T29" s="176"/>
    </row>
    <row r="30" spans="1:21" s="78" customFormat="1">
      <c r="A30" s="129"/>
      <c r="B30" s="129"/>
      <c r="C30" s="129"/>
      <c r="D30" s="129"/>
      <c r="E30" s="129"/>
      <c r="F30" s="129"/>
      <c r="G30" s="129"/>
      <c r="H30" s="129"/>
      <c r="I30" s="129"/>
      <c r="J30" s="129"/>
      <c r="K30" s="129"/>
      <c r="L30" s="129"/>
      <c r="M30" s="129"/>
      <c r="N30" s="129"/>
      <c r="O30" s="129"/>
      <c r="P30" s="115"/>
      <c r="Q30" s="81"/>
    </row>
    <row r="31" spans="1:21" s="78" customFormat="1" ht="20.25" customHeight="1">
      <c r="A31" s="159" t="s">
        <v>184</v>
      </c>
      <c r="B31" s="130"/>
      <c r="C31" s="913" t="s">
        <v>427</v>
      </c>
      <c r="D31" s="914"/>
      <c r="E31" s="914"/>
      <c r="F31" s="914"/>
      <c r="G31" s="915"/>
      <c r="H31" s="156"/>
      <c r="I31" s="131"/>
      <c r="J31" s="131"/>
      <c r="K31" s="131"/>
      <c r="L31" s="131"/>
      <c r="M31" s="131"/>
      <c r="N31" s="131"/>
      <c r="O31" s="131"/>
      <c r="P31" s="160"/>
      <c r="Q31" s="81"/>
    </row>
    <row r="32" spans="1:21" s="78" customFormat="1" ht="22.5" customHeight="1">
      <c r="B32" s="132"/>
      <c r="C32" s="154" t="s">
        <v>428</v>
      </c>
      <c r="D32" s="909"/>
      <c r="E32" s="910"/>
      <c r="F32" s="155" t="s">
        <v>235</v>
      </c>
      <c r="I32" s="898"/>
      <c r="J32" s="898"/>
      <c r="K32" s="898"/>
      <c r="L32" s="898"/>
      <c r="M32" s="898"/>
      <c r="N32" s="898"/>
      <c r="O32" s="173" t="s">
        <v>236</v>
      </c>
      <c r="P32" s="155"/>
      <c r="Q32" s="115"/>
      <c r="R32" s="81"/>
    </row>
    <row r="33" spans="1:18" s="78" customFormat="1" ht="20.25" customHeight="1">
      <c r="B33" s="130"/>
      <c r="C33" s="155" t="s">
        <v>403</v>
      </c>
      <c r="D33" s="155"/>
      <c r="E33" s="898"/>
      <c r="F33" s="898"/>
      <c r="G33" s="898"/>
      <c r="H33" s="154" t="s">
        <v>237</v>
      </c>
      <c r="J33" s="155"/>
      <c r="K33" s="154"/>
      <c r="L33" s="154"/>
      <c r="M33" s="154"/>
      <c r="N33" s="154"/>
      <c r="O33" s="154"/>
      <c r="P33" s="155"/>
      <c r="Q33" s="115"/>
      <c r="R33" s="81"/>
    </row>
    <row r="34" spans="1:18" s="78" customFormat="1">
      <c r="B34" s="130"/>
      <c r="C34" s="154"/>
      <c r="D34" s="154"/>
      <c r="E34" s="154"/>
      <c r="F34" s="154"/>
      <c r="G34" s="155"/>
      <c r="H34" s="155"/>
      <c r="I34" s="130"/>
      <c r="J34" s="130"/>
      <c r="K34" s="154"/>
      <c r="L34" s="154"/>
      <c r="M34" s="154"/>
      <c r="N34" s="154"/>
      <c r="O34" s="154"/>
      <c r="P34" s="155"/>
      <c r="Q34" s="115"/>
      <c r="R34" s="81"/>
    </row>
    <row r="35" spans="1:18" s="78" customFormat="1" ht="22.5" customHeight="1">
      <c r="A35" s="161" t="s">
        <v>187</v>
      </c>
      <c r="B35" s="943" t="s">
        <v>411</v>
      </c>
      <c r="C35" s="943"/>
      <c r="D35" s="943"/>
      <c r="E35" s="943"/>
      <c r="F35" s="943"/>
      <c r="G35" s="943"/>
      <c r="H35" s="943"/>
      <c r="I35" s="943"/>
      <c r="J35" s="943"/>
      <c r="K35" s="943"/>
      <c r="L35" s="943"/>
      <c r="M35" s="943"/>
      <c r="N35" s="943"/>
      <c r="O35" s="943"/>
      <c r="P35" s="943"/>
      <c r="Q35" s="115"/>
      <c r="R35" s="81"/>
    </row>
    <row r="36" spans="1:18" s="78" customFormat="1" ht="20.25" customHeight="1">
      <c r="B36" s="947"/>
      <c r="C36" s="947"/>
      <c r="D36" s="947"/>
      <c r="E36" s="947"/>
      <c r="F36" s="947"/>
      <c r="G36" s="947"/>
      <c r="H36" s="947"/>
      <c r="I36" s="947"/>
      <c r="J36" s="947"/>
      <c r="K36" s="947"/>
      <c r="L36" s="947"/>
      <c r="M36" s="947"/>
      <c r="N36" s="947"/>
      <c r="O36" s="947"/>
      <c r="P36" s="947"/>
      <c r="Q36" s="115"/>
      <c r="R36" s="81"/>
    </row>
    <row r="37" spans="1:18" s="78" customFormat="1" ht="47.25" customHeight="1">
      <c r="B37" s="901" t="s">
        <v>589</v>
      </c>
      <c r="C37" s="901"/>
      <c r="D37" s="901"/>
      <c r="E37" s="901"/>
      <c r="F37" s="901"/>
      <c r="G37" s="901"/>
      <c r="H37" s="901"/>
      <c r="I37" s="901"/>
      <c r="J37" s="901"/>
      <c r="K37" s="901"/>
      <c r="L37" s="901"/>
      <c r="M37" s="901"/>
      <c r="N37" s="901"/>
      <c r="O37" s="901"/>
      <c r="P37" s="901"/>
      <c r="Q37" s="115"/>
      <c r="R37" s="81"/>
    </row>
    <row r="38" spans="1:18" s="78" customFormat="1" ht="18" customHeight="1">
      <c r="B38" s="133"/>
      <c r="C38" s="133"/>
      <c r="D38" s="133"/>
      <c r="E38" s="133"/>
      <c r="F38" s="133"/>
      <c r="G38" s="133"/>
      <c r="H38" s="133"/>
      <c r="I38" s="133"/>
      <c r="J38" s="133"/>
      <c r="K38" s="133"/>
      <c r="L38" s="133"/>
      <c r="M38" s="133"/>
      <c r="N38" s="133"/>
      <c r="O38" s="133"/>
      <c r="P38" s="133"/>
      <c r="Q38" s="115"/>
      <c r="R38" s="81"/>
    </row>
    <row r="39" spans="1:18" s="78" customFormat="1">
      <c r="A39" s="900">
        <v>17</v>
      </c>
      <c r="B39" s="864"/>
      <c r="C39" s="864"/>
      <c r="D39" s="864"/>
      <c r="E39" s="864"/>
      <c r="F39" s="864"/>
      <c r="G39" s="864"/>
      <c r="H39" s="864"/>
      <c r="I39" s="864"/>
      <c r="J39" s="864"/>
      <c r="K39" s="864"/>
      <c r="L39" s="864"/>
      <c r="M39" s="864"/>
      <c r="N39" s="864"/>
      <c r="O39" s="864"/>
      <c r="P39" s="864"/>
      <c r="Q39" s="115"/>
      <c r="R39" s="81"/>
    </row>
    <row r="40" spans="1:18">
      <c r="A40" s="730" t="s">
        <v>217</v>
      </c>
      <c r="B40" s="730"/>
      <c r="C40" s="730"/>
      <c r="D40" s="730"/>
      <c r="E40" s="730"/>
      <c r="F40" s="730"/>
      <c r="G40" s="730"/>
      <c r="H40" s="730"/>
      <c r="I40" s="730"/>
      <c r="J40" s="730"/>
      <c r="K40" s="730"/>
      <c r="L40" s="730"/>
      <c r="M40" s="730"/>
      <c r="N40" s="730"/>
      <c r="O40" s="730"/>
      <c r="P40" s="730"/>
    </row>
    <row r="41" spans="1:18" ht="18.75" customHeight="1">
      <c r="A41" s="908" t="s">
        <v>404</v>
      </c>
      <c r="B41" s="842"/>
      <c r="C41" s="842"/>
      <c r="D41" s="842"/>
      <c r="E41" s="842"/>
      <c r="F41" s="842"/>
      <c r="G41" s="842"/>
      <c r="H41" s="842"/>
      <c r="I41" s="842"/>
      <c r="J41" s="842"/>
      <c r="K41" s="842"/>
      <c r="L41" s="842"/>
      <c r="M41" s="842"/>
      <c r="N41" s="842"/>
      <c r="O41" s="842"/>
      <c r="P41" s="842"/>
    </row>
    <row r="42" spans="1:18" ht="6" customHeight="1">
      <c r="A42" s="134"/>
      <c r="B42" s="107"/>
      <c r="C42" s="107"/>
      <c r="D42" s="107"/>
      <c r="E42" s="107"/>
      <c r="F42" s="107"/>
      <c r="G42" s="107"/>
      <c r="H42" s="107"/>
      <c r="I42" s="107"/>
      <c r="J42" s="107"/>
      <c r="K42" s="107"/>
      <c r="L42" s="107"/>
      <c r="M42" s="107"/>
      <c r="N42" s="107"/>
      <c r="O42" s="151"/>
      <c r="P42" s="107"/>
    </row>
    <row r="43" spans="1:18" s="78" customFormat="1" ht="37.9" customHeight="1">
      <c r="A43" s="165" t="s">
        <v>186</v>
      </c>
      <c r="B43" s="132"/>
      <c r="C43" s="945" t="s">
        <v>238</v>
      </c>
      <c r="D43" s="945"/>
      <c r="E43" s="945"/>
      <c r="F43" s="945"/>
      <c r="G43" s="946"/>
      <c r="H43" s="946"/>
      <c r="I43" s="946"/>
      <c r="J43" s="946"/>
      <c r="K43" s="946"/>
      <c r="L43" s="946"/>
      <c r="M43" s="946"/>
      <c r="N43" s="946"/>
      <c r="O43" s="946"/>
      <c r="P43" s="946"/>
      <c r="Q43" s="81"/>
    </row>
    <row r="44" spans="1:18" s="78" customFormat="1">
      <c r="B44" s="132"/>
      <c r="C44" s="905" t="s">
        <v>239</v>
      </c>
      <c r="D44" s="905"/>
      <c r="E44" s="905"/>
      <c r="F44" s="905"/>
      <c r="G44" s="906"/>
      <c r="H44" s="898"/>
      <c r="I44" s="898"/>
      <c r="J44" s="898"/>
      <c r="K44" s="905" t="s">
        <v>405</v>
      </c>
      <c r="L44" s="905"/>
      <c r="M44" s="905"/>
      <c r="N44" s="905"/>
      <c r="O44" s="905"/>
      <c r="P44" s="906"/>
      <c r="Q44" s="115"/>
      <c r="R44" s="81"/>
    </row>
    <row r="45" spans="1:18" s="78" customFormat="1" ht="15.6" customHeight="1">
      <c r="B45" s="130"/>
      <c r="C45" s="162" t="s">
        <v>442</v>
      </c>
      <c r="D45" s="162"/>
      <c r="E45" s="163"/>
      <c r="F45" s="163"/>
      <c r="G45" s="164"/>
      <c r="H45" s="164"/>
      <c r="I45" s="130"/>
      <c r="J45" s="130"/>
      <c r="K45" s="163"/>
      <c r="L45" s="163"/>
      <c r="M45" s="163"/>
      <c r="N45" s="163"/>
      <c r="O45" s="163"/>
      <c r="P45" s="164"/>
      <c r="Q45" s="115"/>
      <c r="R45" s="81"/>
    </row>
    <row r="46" spans="1:18" s="78" customFormat="1">
      <c r="B46" s="130"/>
      <c r="C46" s="163"/>
      <c r="D46" s="163"/>
      <c r="E46" s="163"/>
      <c r="F46" s="163"/>
      <c r="G46" s="164"/>
      <c r="H46" s="164"/>
      <c r="I46" s="130"/>
      <c r="J46" s="130"/>
      <c r="K46" s="163"/>
      <c r="L46" s="163"/>
      <c r="M46" s="163"/>
      <c r="N46" s="163"/>
      <c r="O46" s="163"/>
      <c r="P46" s="164"/>
      <c r="Q46" s="115"/>
      <c r="R46" s="81"/>
    </row>
    <row r="47" spans="1:18" s="78" customFormat="1" ht="15.6" customHeight="1">
      <c r="A47" s="165" t="s">
        <v>185</v>
      </c>
      <c r="B47" s="132"/>
      <c r="C47" s="904" t="s">
        <v>418</v>
      </c>
      <c r="D47" s="904"/>
      <c r="E47" s="904"/>
      <c r="F47" s="904"/>
      <c r="G47" s="904"/>
      <c r="H47" s="904"/>
      <c r="I47" s="904"/>
      <c r="J47" s="904"/>
      <c r="K47" s="904"/>
      <c r="L47" s="898"/>
      <c r="M47" s="898"/>
      <c r="N47" s="903" t="s">
        <v>240</v>
      </c>
      <c r="O47" s="903"/>
      <c r="P47" s="903"/>
      <c r="Q47" s="81"/>
    </row>
    <row r="48" spans="1:18" s="78" customFormat="1" ht="20.25" customHeight="1">
      <c r="A48" s="165"/>
      <c r="B48" s="130"/>
      <c r="C48" s="898"/>
      <c r="D48" s="898"/>
      <c r="E48" s="899" t="s">
        <v>212</v>
      </c>
      <c r="F48" s="899"/>
      <c r="G48" s="899"/>
      <c r="H48" s="899"/>
      <c r="I48" s="899"/>
      <c r="J48" s="899"/>
      <c r="K48" s="899"/>
      <c r="L48" s="135"/>
      <c r="M48" s="135"/>
      <c r="N48" s="135"/>
      <c r="O48" s="135"/>
      <c r="P48" s="34"/>
      <c r="Q48" s="81"/>
    </row>
    <row r="49" spans="1:21" s="78" customFormat="1">
      <c r="A49" s="165"/>
      <c r="B49" s="130"/>
      <c r="C49" s="163"/>
      <c r="D49" s="163"/>
      <c r="E49" s="163"/>
      <c r="F49" s="163"/>
      <c r="G49" s="164"/>
      <c r="H49" s="164"/>
      <c r="I49" s="135"/>
      <c r="J49" s="135"/>
      <c r="K49" s="135"/>
      <c r="L49" s="135"/>
      <c r="M49" s="135"/>
      <c r="N49" s="135"/>
      <c r="O49" s="135"/>
      <c r="P49" s="34"/>
      <c r="Q49" s="81"/>
    </row>
    <row r="50" spans="1:21" s="78" customFormat="1" ht="16.350000000000001" customHeight="1">
      <c r="B50" s="132"/>
      <c r="C50" s="164" t="s">
        <v>241</v>
      </c>
      <c r="D50" s="164"/>
      <c r="E50" s="162"/>
      <c r="F50" s="898"/>
      <c r="G50" s="898"/>
      <c r="H50" s="898"/>
      <c r="I50" s="147" t="s">
        <v>412</v>
      </c>
      <c r="J50" s="157"/>
      <c r="K50" s="157"/>
      <c r="L50" s="157"/>
      <c r="M50" s="157"/>
      <c r="N50" s="157"/>
      <c r="O50" s="157"/>
      <c r="Q50" s="115"/>
      <c r="R50" s="81"/>
    </row>
    <row r="51" spans="1:21" s="78" customFormat="1" ht="16.350000000000001" customHeight="1">
      <c r="B51" s="130"/>
      <c r="C51" s="916" t="s">
        <v>413</v>
      </c>
      <c r="D51" s="916"/>
      <c r="E51" s="916"/>
      <c r="F51" s="916"/>
      <c r="G51" s="916"/>
      <c r="H51" s="170"/>
      <c r="I51" s="157" t="s">
        <v>406</v>
      </c>
      <c r="J51" s="898"/>
      <c r="K51" s="898"/>
      <c r="L51" s="164" t="s">
        <v>242</v>
      </c>
      <c r="M51" s="164"/>
      <c r="N51" s="164"/>
      <c r="O51" s="164"/>
      <c r="Q51" s="115"/>
      <c r="R51" s="81"/>
    </row>
    <row r="52" spans="1:21" s="78" customFormat="1">
      <c r="B52" s="130"/>
      <c r="C52" s="898"/>
      <c r="D52" s="898"/>
      <c r="E52" s="164" t="s">
        <v>243</v>
      </c>
      <c r="F52" s="163"/>
      <c r="H52" s="164"/>
      <c r="K52" s="163"/>
      <c r="L52" s="163"/>
      <c r="M52" s="163"/>
      <c r="N52" s="163"/>
      <c r="O52" s="163"/>
      <c r="P52" s="164"/>
      <c r="Q52" s="115"/>
      <c r="R52" s="81"/>
    </row>
    <row r="53" spans="1:21" s="78" customFormat="1" ht="9.75" customHeight="1">
      <c r="B53" s="130"/>
      <c r="C53" s="163"/>
      <c r="D53" s="163"/>
      <c r="E53" s="163"/>
      <c r="F53" s="163"/>
      <c r="G53" s="164"/>
      <c r="H53" s="164"/>
      <c r="K53" s="163"/>
      <c r="L53" s="163"/>
      <c r="M53" s="163"/>
      <c r="N53" s="163"/>
      <c r="O53" s="163"/>
      <c r="P53" s="164"/>
      <c r="Q53" s="115"/>
      <c r="R53" s="81"/>
    </row>
    <row r="54" spans="1:21" s="78" customFormat="1" ht="23.65" customHeight="1">
      <c r="B54" s="128" t="s">
        <v>175</v>
      </c>
      <c r="C54" s="917" t="s">
        <v>222</v>
      </c>
      <c r="D54" s="917"/>
      <c r="E54" s="917"/>
      <c r="F54" s="917"/>
      <c r="G54" s="918"/>
      <c r="H54" s="164"/>
      <c r="I54" s="898"/>
      <c r="J54" s="898"/>
      <c r="K54" s="898"/>
      <c r="L54" s="917" t="s">
        <v>227</v>
      </c>
      <c r="M54" s="918"/>
      <c r="N54" s="918"/>
      <c r="O54" s="918"/>
      <c r="P54" s="918"/>
      <c r="Q54" s="115"/>
      <c r="R54" s="81"/>
    </row>
    <row r="55" spans="1:21" s="78" customFormat="1" ht="23.65" customHeight="1">
      <c r="B55" s="128" t="s">
        <v>178</v>
      </c>
      <c r="C55" s="917" t="s">
        <v>224</v>
      </c>
      <c r="D55" s="917"/>
      <c r="E55" s="917"/>
      <c r="F55" s="917"/>
      <c r="G55" s="918"/>
      <c r="H55" s="164"/>
      <c r="I55" s="898"/>
      <c r="J55" s="898"/>
      <c r="K55" s="898"/>
      <c r="L55" s="917" t="s">
        <v>227</v>
      </c>
      <c r="M55" s="918"/>
      <c r="N55" s="918"/>
      <c r="O55" s="918"/>
      <c r="P55" s="918"/>
      <c r="Q55" s="115"/>
      <c r="R55" s="81"/>
    </row>
    <row r="56" spans="1:21" s="78" customFormat="1" ht="23.65" customHeight="1">
      <c r="B56" s="128" t="s">
        <v>179</v>
      </c>
      <c r="C56" s="917" t="s">
        <v>225</v>
      </c>
      <c r="D56" s="917"/>
      <c r="E56" s="917"/>
      <c r="F56" s="917"/>
      <c r="G56" s="918"/>
      <c r="H56" s="164"/>
      <c r="I56" s="898"/>
      <c r="J56" s="898"/>
      <c r="K56" s="898"/>
      <c r="L56" s="917" t="s">
        <v>227</v>
      </c>
      <c r="M56" s="918"/>
      <c r="N56" s="918"/>
      <c r="O56" s="918"/>
      <c r="P56" s="918"/>
      <c r="Q56" s="115"/>
      <c r="R56" s="81"/>
    </row>
    <row r="57" spans="1:21" s="78" customFormat="1" ht="23.65" customHeight="1">
      <c r="B57" s="128" t="s">
        <v>180</v>
      </c>
      <c r="C57" s="917" t="s">
        <v>244</v>
      </c>
      <c r="D57" s="917"/>
      <c r="E57" s="917"/>
      <c r="F57" s="917"/>
      <c r="G57" s="918"/>
      <c r="H57" s="164"/>
      <c r="I57" s="898"/>
      <c r="J57" s="898"/>
      <c r="K57" s="898"/>
      <c r="L57" s="917" t="s">
        <v>227</v>
      </c>
      <c r="M57" s="918"/>
      <c r="N57" s="918"/>
      <c r="O57" s="918"/>
      <c r="P57" s="918"/>
      <c r="Q57" s="115"/>
      <c r="R57" s="81"/>
    </row>
    <row r="58" spans="1:21" s="78" customFormat="1" ht="23.65" customHeight="1">
      <c r="B58" s="128" t="s">
        <v>181</v>
      </c>
      <c r="C58" s="917" t="s">
        <v>245</v>
      </c>
      <c r="D58" s="917"/>
      <c r="E58" s="917"/>
      <c r="F58" s="917"/>
      <c r="G58" s="918"/>
      <c r="H58" s="164"/>
      <c r="I58" s="898"/>
      <c r="J58" s="898"/>
      <c r="K58" s="898"/>
      <c r="L58" s="917" t="s">
        <v>227</v>
      </c>
      <c r="M58" s="918"/>
      <c r="N58" s="918"/>
      <c r="O58" s="918"/>
      <c r="P58" s="918"/>
      <c r="Q58" s="115"/>
      <c r="R58" s="81"/>
    </row>
    <row r="59" spans="1:21" s="78" customFormat="1" ht="23.65" customHeight="1">
      <c r="B59" s="128" t="s">
        <v>182</v>
      </c>
      <c r="C59" s="917" t="s">
        <v>246</v>
      </c>
      <c r="D59" s="917"/>
      <c r="E59" s="917"/>
      <c r="F59" s="917"/>
      <c r="G59" s="918"/>
      <c r="H59" s="164"/>
      <c r="I59" s="898"/>
      <c r="J59" s="898"/>
      <c r="K59" s="898"/>
      <c r="L59" s="917" t="s">
        <v>227</v>
      </c>
      <c r="M59" s="918"/>
      <c r="N59" s="918"/>
      <c r="O59" s="918"/>
      <c r="P59" s="918"/>
      <c r="Q59" s="115"/>
      <c r="R59" s="81"/>
    </row>
    <row r="60" spans="1:21" s="78" customFormat="1" ht="18.75" customHeight="1">
      <c r="B60" s="128"/>
      <c r="C60" s="759"/>
      <c r="D60" s="759"/>
      <c r="E60" s="759"/>
      <c r="F60" s="759"/>
      <c r="G60" s="759"/>
      <c r="H60" s="164"/>
      <c r="I60" s="164"/>
      <c r="J60" s="164"/>
      <c r="K60" s="164"/>
      <c r="L60" s="164"/>
      <c r="M60" s="164"/>
      <c r="N60" s="164"/>
      <c r="O60" s="164"/>
      <c r="P60" s="163"/>
      <c r="Q60" s="115"/>
      <c r="R60" s="81"/>
    </row>
    <row r="61" spans="1:21" s="78" customFormat="1">
      <c r="B61" s="128"/>
      <c r="C61" s="919"/>
      <c r="D61" s="919"/>
      <c r="E61" s="919"/>
      <c r="F61" s="919"/>
      <c r="G61" s="906"/>
      <c r="H61" s="164"/>
      <c r="I61" s="100"/>
      <c r="J61" s="100"/>
      <c r="K61" s="100"/>
      <c r="L61" s="100"/>
      <c r="M61" s="100"/>
      <c r="N61" s="100"/>
      <c r="O61" s="100"/>
      <c r="P61" s="100"/>
      <c r="Q61" s="115"/>
      <c r="R61" s="81"/>
    </row>
    <row r="62" spans="1:21" s="78" customFormat="1" ht="18" customHeight="1">
      <c r="B62" s="921" t="s">
        <v>440</v>
      </c>
      <c r="C62" s="921"/>
      <c r="D62" s="921"/>
      <c r="E62" s="921"/>
      <c r="F62" s="921"/>
      <c r="G62" s="921"/>
      <c r="H62" s="921"/>
      <c r="I62" s="921"/>
      <c r="J62" s="921"/>
      <c r="K62" s="921"/>
      <c r="L62" s="921"/>
      <c r="M62" s="921"/>
      <c r="N62" s="921"/>
      <c r="O62" s="921"/>
      <c r="P62" s="921"/>
      <c r="Q62" s="115"/>
      <c r="R62" s="81"/>
    </row>
    <row r="63" spans="1:21" s="78" customFormat="1">
      <c r="B63" s="130"/>
      <c r="C63" s="163"/>
      <c r="D63" s="163"/>
      <c r="E63" s="163"/>
      <c r="F63" s="163"/>
      <c r="G63" s="164"/>
      <c r="H63" s="164"/>
      <c r="I63" s="130"/>
      <c r="J63" s="130"/>
      <c r="K63" s="163"/>
      <c r="L63" s="163"/>
      <c r="M63" s="163"/>
      <c r="N63" s="163"/>
      <c r="O63" s="163"/>
      <c r="P63" s="164"/>
      <c r="Q63" s="115"/>
      <c r="R63" s="81"/>
    </row>
    <row r="64" spans="1:21" s="36" customFormat="1" ht="18" customHeight="1">
      <c r="B64" s="922" t="s">
        <v>443</v>
      </c>
      <c r="C64" s="923"/>
      <c r="D64" s="923"/>
      <c r="E64" s="923"/>
      <c r="F64" s="923"/>
      <c r="G64" s="923"/>
      <c r="H64" s="923"/>
      <c r="I64" s="923"/>
      <c r="J64" s="923"/>
      <c r="K64" s="923"/>
      <c r="L64" s="923"/>
      <c r="M64" s="923"/>
      <c r="N64" s="923"/>
      <c r="O64" s="923"/>
      <c r="P64" s="924"/>
      <c r="Q64" s="136"/>
      <c r="R64" s="136"/>
      <c r="S64" s="136"/>
      <c r="T64" s="136"/>
      <c r="U64" s="136"/>
    </row>
    <row r="65" spans="1:18" s="78" customFormat="1">
      <c r="B65" s="130"/>
      <c r="C65" s="163"/>
      <c r="D65" s="163"/>
      <c r="E65" s="163"/>
      <c r="F65" s="163"/>
      <c r="G65" s="164"/>
      <c r="H65" s="164"/>
      <c r="I65" s="130"/>
      <c r="J65" s="130"/>
      <c r="K65" s="163"/>
      <c r="L65" s="163"/>
      <c r="M65" s="163"/>
      <c r="N65" s="163"/>
      <c r="O65" s="163"/>
      <c r="P65" s="164"/>
      <c r="Q65" s="115"/>
      <c r="R65" s="81"/>
    </row>
    <row r="66" spans="1:18" ht="10.5" customHeight="1">
      <c r="B66" s="112"/>
      <c r="C66" s="30"/>
      <c r="D66" s="30"/>
      <c r="E66" s="30"/>
      <c r="F66" s="30"/>
    </row>
    <row r="67" spans="1:18">
      <c r="B67" s="944" t="s">
        <v>247</v>
      </c>
      <c r="C67" s="809"/>
      <c r="D67" s="809"/>
      <c r="E67" s="809"/>
      <c r="F67" s="809"/>
      <c r="G67" s="809"/>
      <c r="H67" s="809"/>
      <c r="I67" s="809"/>
      <c r="J67" s="809"/>
      <c r="K67" s="809"/>
      <c r="L67" s="809"/>
      <c r="M67" s="809"/>
      <c r="N67" s="809"/>
      <c r="O67" s="809"/>
      <c r="P67" s="809"/>
    </row>
    <row r="68" spans="1:18" ht="10.5" customHeight="1">
      <c r="B68" s="112"/>
      <c r="C68" s="30"/>
      <c r="D68" s="30"/>
      <c r="E68" s="30"/>
      <c r="F68" s="30"/>
    </row>
    <row r="69" spans="1:18" ht="39" customHeight="1">
      <c r="B69" s="30"/>
      <c r="I69" s="690" t="s">
        <v>248</v>
      </c>
      <c r="J69" s="690"/>
      <c r="K69" s="920"/>
      <c r="L69" s="920"/>
      <c r="M69" s="920"/>
      <c r="N69" s="920"/>
      <c r="O69" s="920"/>
      <c r="P69" s="920"/>
    </row>
    <row r="70" spans="1:18" ht="39" customHeight="1">
      <c r="B70" s="30"/>
      <c r="I70" s="690" t="s">
        <v>249</v>
      </c>
      <c r="J70" s="690"/>
      <c r="K70" s="910"/>
      <c r="L70" s="910"/>
      <c r="M70" s="910"/>
      <c r="N70" s="910"/>
      <c r="O70" s="910"/>
      <c r="P70" s="910"/>
    </row>
    <row r="71" spans="1:18" ht="39" customHeight="1">
      <c r="I71" s="690" t="s">
        <v>250</v>
      </c>
      <c r="J71" s="690"/>
      <c r="K71" s="910"/>
      <c r="L71" s="910"/>
      <c r="M71" s="910"/>
      <c r="N71" s="910"/>
      <c r="O71" s="910"/>
      <c r="P71" s="910"/>
    </row>
    <row r="72" spans="1:18" ht="16.350000000000001" customHeight="1">
      <c r="A72" s="131"/>
      <c r="B72" s="131"/>
      <c r="C72" s="131"/>
      <c r="D72" s="131"/>
      <c r="E72" s="131"/>
      <c r="F72" s="131"/>
      <c r="G72" s="131"/>
      <c r="H72" s="131"/>
      <c r="I72" s="131"/>
      <c r="J72" s="131"/>
      <c r="K72" s="131"/>
      <c r="L72" s="131"/>
      <c r="M72" s="131"/>
      <c r="N72" s="131"/>
      <c r="O72" s="131"/>
      <c r="P72" s="115"/>
      <c r="Q72" s="9"/>
    </row>
    <row r="73" spans="1:18">
      <c r="A73" s="948" t="s">
        <v>414</v>
      </c>
      <c r="B73" s="586"/>
      <c r="C73" s="586"/>
      <c r="D73" s="586"/>
      <c r="E73" s="586"/>
      <c r="F73" s="586"/>
      <c r="G73" s="586"/>
      <c r="H73" s="586"/>
      <c r="I73" s="586"/>
      <c r="J73" s="586"/>
      <c r="K73" s="586"/>
      <c r="L73" s="586"/>
      <c r="M73" s="586"/>
      <c r="N73" s="586"/>
      <c r="O73" s="586"/>
      <c r="P73" s="586"/>
    </row>
    <row r="74" spans="1:18" ht="99.75" customHeight="1">
      <c r="A74" s="137"/>
      <c r="B74" s="138"/>
      <c r="C74" s="138"/>
      <c r="D74" s="138"/>
      <c r="E74" s="138"/>
      <c r="F74" s="138"/>
      <c r="G74" s="138"/>
      <c r="H74" s="138"/>
      <c r="I74" s="138"/>
      <c r="J74" s="138"/>
      <c r="K74" s="138"/>
      <c r="L74" s="138"/>
      <c r="M74" s="138"/>
      <c r="N74" s="138"/>
      <c r="O74" s="150"/>
      <c r="P74" s="138"/>
    </row>
    <row r="75" spans="1:18" s="78" customFormat="1">
      <c r="A75" s="900">
        <v>18</v>
      </c>
      <c r="B75" s="864"/>
      <c r="C75" s="864"/>
      <c r="D75" s="864"/>
      <c r="E75" s="864"/>
      <c r="F75" s="864"/>
      <c r="G75" s="864"/>
      <c r="H75" s="864"/>
      <c r="I75" s="864"/>
      <c r="J75" s="864"/>
      <c r="K75" s="864"/>
      <c r="L75" s="864"/>
      <c r="M75" s="864"/>
      <c r="N75" s="864"/>
      <c r="O75" s="864"/>
      <c r="P75" s="864"/>
      <c r="Q75" s="115"/>
      <c r="R75" s="81"/>
    </row>
    <row r="76" spans="1:18">
      <c r="A76" s="942"/>
      <c r="B76" s="942"/>
      <c r="C76" s="942"/>
      <c r="D76" s="942"/>
      <c r="E76" s="942"/>
      <c r="F76" s="942"/>
      <c r="G76" s="942"/>
      <c r="H76" s="942"/>
      <c r="I76" s="942"/>
      <c r="J76" s="942"/>
      <c r="K76" s="942"/>
      <c r="L76" s="942"/>
      <c r="M76" s="942"/>
      <c r="N76" s="942"/>
      <c r="O76" s="942"/>
      <c r="P76" s="942"/>
    </row>
    <row r="77" spans="1:18">
      <c r="A77" s="941"/>
      <c r="B77" s="941"/>
      <c r="C77" s="941"/>
      <c r="D77" s="941"/>
      <c r="E77" s="941"/>
      <c r="F77" s="941"/>
      <c r="G77" s="941"/>
      <c r="H77" s="941"/>
      <c r="I77" s="941"/>
      <c r="J77" s="941"/>
      <c r="K77" s="941"/>
      <c r="L77" s="941"/>
      <c r="M77" s="941"/>
      <c r="N77" s="941"/>
      <c r="O77" s="941"/>
      <c r="P77" s="941"/>
    </row>
  </sheetData>
  <sheetProtection formatCells="0" formatRows="0" insertRows="0" deleteRows="0"/>
  <mergeCells count="97">
    <mergeCell ref="L22:P22"/>
    <mergeCell ref="L23:P23"/>
    <mergeCell ref="L24:P24"/>
    <mergeCell ref="L25:P25"/>
    <mergeCell ref="L26:P26"/>
    <mergeCell ref="A77:P77"/>
    <mergeCell ref="A76:P76"/>
    <mergeCell ref="B35:P35"/>
    <mergeCell ref="C22:G22"/>
    <mergeCell ref="I57:K57"/>
    <mergeCell ref="A75:P75"/>
    <mergeCell ref="B67:P67"/>
    <mergeCell ref="L54:P54"/>
    <mergeCell ref="C43:P43"/>
    <mergeCell ref="C44:G44"/>
    <mergeCell ref="B36:P36"/>
    <mergeCell ref="C48:D48"/>
    <mergeCell ref="A73:P73"/>
    <mergeCell ref="C60:G60"/>
    <mergeCell ref="C58:G58"/>
    <mergeCell ref="I58:K58"/>
    <mergeCell ref="A1:P1"/>
    <mergeCell ref="A3:P3"/>
    <mergeCell ref="A20:P20"/>
    <mergeCell ref="A19:P19"/>
    <mergeCell ref="A15:P15"/>
    <mergeCell ref="G7:P7"/>
    <mergeCell ref="A2:P2"/>
    <mergeCell ref="A5:P6"/>
    <mergeCell ref="A13:P13"/>
    <mergeCell ref="A7:F7"/>
    <mergeCell ref="D10:G10"/>
    <mergeCell ref="K10:M10"/>
    <mergeCell ref="D12:P12"/>
    <mergeCell ref="I17:N17"/>
    <mergeCell ref="I16:O16"/>
    <mergeCell ref="I10:J10"/>
    <mergeCell ref="B16:H16"/>
    <mergeCell ref="C23:G23"/>
    <mergeCell ref="C24:G24"/>
    <mergeCell ref="C25:G25"/>
    <mergeCell ref="C26:G26"/>
    <mergeCell ref="B17:H17"/>
    <mergeCell ref="B18:E18"/>
    <mergeCell ref="B21:F21"/>
    <mergeCell ref="F18:O18"/>
    <mergeCell ref="I21:J21"/>
    <mergeCell ref="G21:H21"/>
    <mergeCell ref="I24:K24"/>
    <mergeCell ref="I25:K25"/>
    <mergeCell ref="I26:K26"/>
    <mergeCell ref="I22:K22"/>
    <mergeCell ref="I23:K23"/>
    <mergeCell ref="I71:J71"/>
    <mergeCell ref="C61:G61"/>
    <mergeCell ref="K69:P69"/>
    <mergeCell ref="C59:G59"/>
    <mergeCell ref="I59:K59"/>
    <mergeCell ref="K71:P71"/>
    <mergeCell ref="I70:J70"/>
    <mergeCell ref="I69:J69"/>
    <mergeCell ref="B62:P62"/>
    <mergeCell ref="B64:P64"/>
    <mergeCell ref="C51:G51"/>
    <mergeCell ref="J51:K51"/>
    <mergeCell ref="K70:P70"/>
    <mergeCell ref="L59:P59"/>
    <mergeCell ref="C52:D52"/>
    <mergeCell ref="C54:G54"/>
    <mergeCell ref="I54:K54"/>
    <mergeCell ref="L57:P57"/>
    <mergeCell ref="L58:P58"/>
    <mergeCell ref="C57:G57"/>
    <mergeCell ref="L56:P56"/>
    <mergeCell ref="L55:P55"/>
    <mergeCell ref="C56:G56"/>
    <mergeCell ref="I56:K56"/>
    <mergeCell ref="C55:G55"/>
    <mergeCell ref="I55:K55"/>
    <mergeCell ref="E33:G33"/>
    <mergeCell ref="I27:K27"/>
    <mergeCell ref="N47:P47"/>
    <mergeCell ref="C47:K47"/>
    <mergeCell ref="K44:P44"/>
    <mergeCell ref="C28:H28"/>
    <mergeCell ref="I32:N32"/>
    <mergeCell ref="L47:M47"/>
    <mergeCell ref="A40:P40"/>
    <mergeCell ref="A41:P41"/>
    <mergeCell ref="D32:E32"/>
    <mergeCell ref="L27:P27"/>
    <mergeCell ref="C31:G31"/>
    <mergeCell ref="F50:H50"/>
    <mergeCell ref="H44:J44"/>
    <mergeCell ref="E48:K48"/>
    <mergeCell ref="A39:P39"/>
    <mergeCell ref="B37:P37"/>
  </mergeCells>
  <phoneticPr fontId="1" type="noConversion"/>
  <pageMargins left="0.55118110236220474" right="0.23622047244094491" top="0.6692913385826772" bottom="0.59055118110236227" header="0.31496062992125984" footer="0.31496062992125984"/>
  <pageSetup paperSize="9" scale="85" fitToHeight="0" orientation="portrait" r:id="rId1"/>
  <rowBreaks count="1" manualBreakCount="1">
    <brk id="39" max="16" man="1"/>
  </rowBreaks>
  <drawing r:id="rId2"/>
  <legacyDrawing r:id="rId3"/>
  <mc:AlternateContent xmlns:mc="http://schemas.openxmlformats.org/markup-compatibility/2006">
    <mc:Choice Requires="x14">
      <controls>
        <mc:AlternateContent xmlns:mc="http://schemas.openxmlformats.org/markup-compatibility/2006">
          <mc:Choice Requires="x14">
            <control shapeId="48130" r:id="rId4" name="Check Box 2">
              <controlPr defaultSize="0" autoFill="0" autoLine="0" autoPict="0">
                <anchor moveWithCells="1">
                  <from>
                    <xdr:col>1</xdr:col>
                    <xdr:colOff>142875</xdr:colOff>
                    <xdr:row>30</xdr:row>
                    <xdr:rowOff>38100</xdr:rowOff>
                  </from>
                  <to>
                    <xdr:col>1</xdr:col>
                    <xdr:colOff>409575</xdr:colOff>
                    <xdr:row>30</xdr:row>
                    <xdr:rowOff>209550</xdr:rowOff>
                  </to>
                </anchor>
              </controlPr>
            </control>
          </mc:Choice>
        </mc:AlternateContent>
        <mc:AlternateContent xmlns:mc="http://schemas.openxmlformats.org/markup-compatibility/2006">
          <mc:Choice Requires="x14">
            <control shapeId="48131" r:id="rId5" name="Check Box 3">
              <controlPr defaultSize="0" autoFill="0" autoLine="0" autoPict="0">
                <anchor moveWithCells="1">
                  <from>
                    <xdr:col>1</xdr:col>
                    <xdr:colOff>142875</xdr:colOff>
                    <xdr:row>31</xdr:row>
                    <xdr:rowOff>47625</xdr:rowOff>
                  </from>
                  <to>
                    <xdr:col>1</xdr:col>
                    <xdr:colOff>409575</xdr:colOff>
                    <xdr:row>31</xdr:row>
                    <xdr:rowOff>219075</xdr:rowOff>
                  </to>
                </anchor>
              </controlPr>
            </control>
          </mc:Choice>
        </mc:AlternateContent>
        <mc:AlternateContent xmlns:mc="http://schemas.openxmlformats.org/markup-compatibility/2006">
          <mc:Choice Requires="x14">
            <control shapeId="48132" r:id="rId6" name="Check Box 4">
              <controlPr defaultSize="0" autoFill="0" autoLine="0" autoPict="0">
                <anchor moveWithCells="1">
                  <from>
                    <xdr:col>1</xdr:col>
                    <xdr:colOff>142875</xdr:colOff>
                    <xdr:row>43</xdr:row>
                    <xdr:rowOff>28575</xdr:rowOff>
                  </from>
                  <to>
                    <xdr:col>1</xdr:col>
                    <xdr:colOff>409575</xdr:colOff>
                    <xdr:row>44</xdr:row>
                    <xdr:rowOff>0</xdr:rowOff>
                  </to>
                </anchor>
              </controlPr>
            </control>
          </mc:Choice>
        </mc:AlternateContent>
        <mc:AlternateContent xmlns:mc="http://schemas.openxmlformats.org/markup-compatibility/2006">
          <mc:Choice Requires="x14">
            <control shapeId="48133" r:id="rId7" name="Check Box 5">
              <controlPr defaultSize="0" autoFill="0" autoLine="0" autoPict="0">
                <anchor moveWithCells="1">
                  <from>
                    <xdr:col>1</xdr:col>
                    <xdr:colOff>142875</xdr:colOff>
                    <xdr:row>42</xdr:row>
                    <xdr:rowOff>38100</xdr:rowOff>
                  </from>
                  <to>
                    <xdr:col>1</xdr:col>
                    <xdr:colOff>409575</xdr:colOff>
                    <xdr:row>42</xdr:row>
                    <xdr:rowOff>219075</xdr:rowOff>
                  </to>
                </anchor>
              </controlPr>
            </control>
          </mc:Choice>
        </mc:AlternateContent>
        <mc:AlternateContent xmlns:mc="http://schemas.openxmlformats.org/markup-compatibility/2006">
          <mc:Choice Requires="x14">
            <control shapeId="48134" r:id="rId8" name="Check Box 6">
              <controlPr defaultSize="0" autoFill="0" autoLine="0" autoPict="0">
                <anchor moveWithCells="1">
                  <from>
                    <xdr:col>1</xdr:col>
                    <xdr:colOff>142875</xdr:colOff>
                    <xdr:row>46</xdr:row>
                    <xdr:rowOff>28575</xdr:rowOff>
                  </from>
                  <to>
                    <xdr:col>1</xdr:col>
                    <xdr:colOff>409575</xdr:colOff>
                    <xdr:row>47</xdr:row>
                    <xdr:rowOff>0</xdr:rowOff>
                  </to>
                </anchor>
              </controlPr>
            </control>
          </mc:Choice>
        </mc:AlternateContent>
        <mc:AlternateContent xmlns:mc="http://schemas.openxmlformats.org/markup-compatibility/2006">
          <mc:Choice Requires="x14">
            <control shapeId="48135" r:id="rId9" name="Check Box 7">
              <controlPr defaultSize="0" autoFill="0" autoLine="0" autoPict="0">
                <anchor moveWithCells="1">
                  <from>
                    <xdr:col>1</xdr:col>
                    <xdr:colOff>142875</xdr:colOff>
                    <xdr:row>49</xdr:row>
                    <xdr:rowOff>28575</xdr:rowOff>
                  </from>
                  <to>
                    <xdr:col>1</xdr:col>
                    <xdr:colOff>409575</xdr:colOff>
                    <xdr:row>50</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工作表22">
    <pageSetUpPr fitToPage="1"/>
  </sheetPr>
  <dimension ref="A1:C20"/>
  <sheetViews>
    <sheetView view="pageBreakPreview" topLeftCell="A4" zoomScaleNormal="110" zoomScaleSheetLayoutView="100" workbookViewId="0">
      <selection activeCell="K16" sqref="K16"/>
    </sheetView>
  </sheetViews>
  <sheetFormatPr defaultColWidth="9" defaultRowHeight="15.75"/>
  <cols>
    <col min="1" max="1" width="4.375" style="30" customWidth="1"/>
    <col min="2" max="2" width="84.625" style="30" customWidth="1"/>
    <col min="3" max="16384" width="9" style="30"/>
  </cols>
  <sheetData>
    <row r="1" spans="1:3" ht="16.5">
      <c r="B1" s="195" t="s">
        <v>504</v>
      </c>
      <c r="C1" s="32"/>
    </row>
    <row r="2" spans="1:3">
      <c r="B2" s="31"/>
    </row>
    <row r="3" spans="1:3" ht="16.5">
      <c r="A3" s="950" t="s">
        <v>429</v>
      </c>
      <c r="B3" s="842"/>
    </row>
    <row r="4" spans="1:3" ht="112.5" customHeight="1">
      <c r="A4" s="949" t="s">
        <v>213</v>
      </c>
      <c r="B4" s="586"/>
    </row>
    <row r="5" spans="1:3" s="113" customFormat="1" ht="21" customHeight="1">
      <c r="A5" s="139" t="s">
        <v>449</v>
      </c>
      <c r="B5" s="180" t="s">
        <v>448</v>
      </c>
    </row>
    <row r="6" spans="1:3" s="113" customFormat="1" ht="21" customHeight="1">
      <c r="A6" s="139" t="s">
        <v>450</v>
      </c>
      <c r="B6" s="180" t="s">
        <v>476</v>
      </c>
    </row>
    <row r="7" spans="1:3" s="113" customFormat="1" ht="21" customHeight="1">
      <c r="A7" s="139" t="s">
        <v>451</v>
      </c>
      <c r="B7" s="180" t="s">
        <v>464</v>
      </c>
    </row>
    <row r="8" spans="1:3" s="113" customFormat="1" ht="21" customHeight="1">
      <c r="A8" s="139" t="s">
        <v>452</v>
      </c>
      <c r="B8" s="180" t="s">
        <v>478</v>
      </c>
    </row>
    <row r="9" spans="1:3" s="113" customFormat="1" ht="37.9" customHeight="1">
      <c r="A9" s="139" t="s">
        <v>453</v>
      </c>
      <c r="B9" s="180" t="s">
        <v>477</v>
      </c>
    </row>
    <row r="10" spans="1:3" s="113" customFormat="1" ht="20.65" customHeight="1">
      <c r="A10" s="139" t="s">
        <v>454</v>
      </c>
      <c r="B10" s="180" t="s">
        <v>465</v>
      </c>
    </row>
    <row r="11" spans="1:3" s="113" customFormat="1" ht="20.65" customHeight="1">
      <c r="A11" s="139" t="s">
        <v>455</v>
      </c>
      <c r="B11" s="172" t="s">
        <v>466</v>
      </c>
    </row>
    <row r="12" spans="1:3" s="113" customFormat="1" ht="21" customHeight="1">
      <c r="A12" s="139" t="s">
        <v>456</v>
      </c>
      <c r="B12" s="180" t="s">
        <v>480</v>
      </c>
    </row>
    <row r="13" spans="1:3" s="113" customFormat="1" ht="21" customHeight="1">
      <c r="A13" s="139" t="s">
        <v>457</v>
      </c>
      <c r="B13" s="180" t="s">
        <v>467</v>
      </c>
    </row>
    <row r="14" spans="1:3" s="113" customFormat="1" ht="21" customHeight="1">
      <c r="A14" s="139" t="s">
        <v>458</v>
      </c>
      <c r="B14" s="180" t="s">
        <v>468</v>
      </c>
    </row>
    <row r="15" spans="1:3" s="113" customFormat="1" ht="21" customHeight="1">
      <c r="A15" s="139" t="s">
        <v>459</v>
      </c>
      <c r="B15" s="180" t="s">
        <v>469</v>
      </c>
    </row>
    <row r="16" spans="1:3" s="113" customFormat="1" ht="21" customHeight="1">
      <c r="A16" s="139" t="s">
        <v>460</v>
      </c>
      <c r="B16" s="180" t="s">
        <v>470</v>
      </c>
    </row>
    <row r="17" spans="1:2" s="113" customFormat="1" ht="37.9" customHeight="1">
      <c r="A17" s="139" t="s">
        <v>461</v>
      </c>
      <c r="B17" s="181" t="s">
        <v>471</v>
      </c>
    </row>
    <row r="18" spans="1:2" s="113" customFormat="1" ht="24.75" customHeight="1">
      <c r="A18" s="139" t="s">
        <v>462</v>
      </c>
      <c r="B18" s="172" t="s">
        <v>472</v>
      </c>
    </row>
    <row r="19" spans="1:2" s="113" customFormat="1" ht="20.25" customHeight="1">
      <c r="A19" s="139" t="s">
        <v>463</v>
      </c>
      <c r="B19" s="180" t="s">
        <v>473</v>
      </c>
    </row>
    <row r="20" spans="1:2" ht="24" customHeight="1">
      <c r="A20" s="139" t="s">
        <v>484</v>
      </c>
      <c r="B20" s="172" t="s">
        <v>505</v>
      </c>
    </row>
  </sheetData>
  <sheetProtection selectLockedCells="1" selectUnlockedCells="1"/>
  <mergeCells count="2">
    <mergeCell ref="A4:B4"/>
    <mergeCell ref="A3:B3"/>
  </mergeCells>
  <phoneticPr fontId="1" type="noConversion"/>
  <printOptions horizontalCentered="1"/>
  <pageMargins left="0.62992125984251968" right="0.59055118110236227" top="0.51181102362204722" bottom="0.74803149606299213" header="0.31496062992125984" footer="0.31496062992125984"/>
  <pageSetup paperSize="9" scale="92" fitToHeight="0" orientation="portrait" r:id="rId1"/>
  <headerFooter>
    <oddFooter>&amp;C&amp;"Times New Roman,標準"&amp;10 19</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工作表2">
    <pageSetUpPr autoPageBreaks="0" fitToPage="1"/>
  </sheetPr>
  <dimension ref="A1:Q40"/>
  <sheetViews>
    <sheetView showGridLines="0" showZeros="0" view="pageBreakPreview" topLeftCell="A7" zoomScaleNormal="110" zoomScaleSheetLayoutView="100" workbookViewId="0">
      <selection activeCell="C23" sqref="C23:E23"/>
    </sheetView>
  </sheetViews>
  <sheetFormatPr defaultColWidth="9" defaultRowHeight="15.75"/>
  <cols>
    <col min="1" max="1" width="7.375" style="36" customWidth="1"/>
    <col min="2" max="2" width="9.375" style="36" customWidth="1"/>
    <col min="3" max="3" width="4.75" style="36" customWidth="1"/>
    <col min="4" max="4" width="6.125" style="36" customWidth="1"/>
    <col min="5" max="5" width="5" style="36" customWidth="1"/>
    <col min="6" max="6" width="12.125" style="36" customWidth="1"/>
    <col min="7" max="7" width="9" style="36" customWidth="1"/>
    <col min="8" max="8" width="3.375" style="36" customWidth="1"/>
    <col min="9" max="9" width="10.375" style="36" customWidth="1"/>
    <col min="10" max="10" width="11.375" style="36" customWidth="1"/>
    <col min="11" max="11" width="10.375" style="36" customWidth="1"/>
    <col min="12" max="12" width="7.875" style="36" customWidth="1"/>
    <col min="13" max="13" width="12" style="36" customWidth="1"/>
    <col min="14" max="16" width="9" style="36"/>
    <col min="17" max="17" width="0" style="36" hidden="1" customWidth="1"/>
    <col min="18" max="16384" width="9" style="36"/>
  </cols>
  <sheetData>
    <row r="1" spans="1:17">
      <c r="A1" s="602" t="s">
        <v>336</v>
      </c>
      <c r="B1" s="602"/>
      <c r="C1" s="603"/>
      <c r="D1" s="602"/>
      <c r="E1" s="602"/>
      <c r="F1" s="602"/>
      <c r="G1" s="602"/>
      <c r="H1" s="602"/>
      <c r="I1" s="602"/>
      <c r="J1" s="602"/>
      <c r="K1" s="602"/>
      <c r="L1" s="602"/>
    </row>
    <row r="2" spans="1:17" ht="16.5" customHeight="1">
      <c r="A2" s="602" t="s">
        <v>214</v>
      </c>
      <c r="B2" s="602"/>
      <c r="C2" s="602"/>
      <c r="D2" s="602"/>
      <c r="E2" s="602"/>
      <c r="F2" s="602"/>
      <c r="G2" s="602"/>
      <c r="H2" s="602"/>
      <c r="I2" s="602"/>
      <c r="J2" s="602"/>
      <c r="K2" s="602"/>
      <c r="L2" s="602"/>
    </row>
    <row r="3" spans="1:17" ht="16.350000000000001" customHeight="1">
      <c r="A3" s="604" t="s">
        <v>423</v>
      </c>
      <c r="B3" s="605"/>
      <c r="C3" s="605"/>
      <c r="D3" s="605"/>
      <c r="E3" s="605"/>
      <c r="F3" s="605"/>
      <c r="G3" s="605"/>
      <c r="H3" s="605"/>
      <c r="I3" s="605"/>
      <c r="J3" s="605"/>
      <c r="K3" s="605"/>
      <c r="L3" s="605"/>
    </row>
    <row r="4" spans="1:17" ht="7.5" customHeight="1">
      <c r="A4" s="37"/>
      <c r="B4" s="37"/>
      <c r="C4" s="37"/>
      <c r="D4" s="37"/>
      <c r="E4" s="37"/>
      <c r="F4" s="37"/>
      <c r="G4" s="37"/>
      <c r="H4" s="37"/>
      <c r="I4" s="37"/>
      <c r="J4" s="37"/>
      <c r="K4" s="37"/>
      <c r="L4" s="37"/>
    </row>
    <row r="5" spans="1:17" ht="19.899999999999999" customHeight="1">
      <c r="A5" s="606" t="s">
        <v>422</v>
      </c>
      <c r="B5" s="607"/>
      <c r="C5" s="607"/>
      <c r="D5" s="607"/>
      <c r="E5" s="607"/>
      <c r="F5" s="607"/>
      <c r="G5" s="607"/>
      <c r="H5" s="607"/>
      <c r="I5" s="607"/>
      <c r="J5" s="607"/>
      <c r="K5" s="607"/>
      <c r="L5" s="608"/>
    </row>
    <row r="6" spans="1:17" ht="16.5" customHeight="1">
      <c r="A6" s="38" t="s">
        <v>337</v>
      </c>
      <c r="B6" s="609"/>
      <c r="C6" s="609"/>
      <c r="D6" s="609"/>
      <c r="E6" s="610" t="s">
        <v>494</v>
      </c>
      <c r="F6" s="610"/>
      <c r="G6" s="610"/>
      <c r="H6" s="610"/>
      <c r="I6" s="610"/>
      <c r="J6" s="610"/>
      <c r="K6" s="610"/>
      <c r="L6" s="611"/>
    </row>
    <row r="7" spans="1:17" ht="22.5" customHeight="1">
      <c r="A7" s="593" t="s">
        <v>493</v>
      </c>
      <c r="B7" s="594"/>
      <c r="C7" s="594"/>
      <c r="D7" s="594"/>
      <c r="E7" s="594"/>
      <c r="F7" s="594"/>
      <c r="G7" s="594"/>
      <c r="H7" s="594"/>
      <c r="I7" s="594"/>
      <c r="J7" s="594"/>
      <c r="K7" s="594"/>
      <c r="L7" s="595"/>
    </row>
    <row r="8" spans="1:17" ht="35.25" customHeight="1">
      <c r="A8" s="596" t="s">
        <v>514</v>
      </c>
      <c r="B8" s="597"/>
      <c r="C8" s="597"/>
      <c r="D8" s="597"/>
      <c r="E8" s="597"/>
      <c r="F8" s="597"/>
      <c r="G8" s="597"/>
      <c r="H8" s="597"/>
      <c r="I8" s="597"/>
      <c r="J8" s="597"/>
      <c r="K8" s="597"/>
      <c r="L8" s="598"/>
    </row>
    <row r="9" spans="1:17" ht="21" customHeight="1">
      <c r="A9" s="599" t="s">
        <v>376</v>
      </c>
      <c r="B9" s="600"/>
      <c r="C9" s="600"/>
      <c r="D9" s="600"/>
      <c r="E9" s="600"/>
      <c r="F9" s="600"/>
      <c r="G9" s="600"/>
      <c r="H9" s="600"/>
      <c r="I9" s="600"/>
      <c r="J9" s="600"/>
      <c r="K9" s="600"/>
      <c r="L9" s="601"/>
    </row>
    <row r="10" spans="1:17" ht="36.75" customHeight="1">
      <c r="A10" s="184"/>
      <c r="B10" s="612" t="s">
        <v>515</v>
      </c>
      <c r="C10" s="613"/>
      <c r="D10" s="614"/>
      <c r="E10" s="614"/>
      <c r="F10" s="614"/>
      <c r="G10" s="614"/>
      <c r="H10" s="614"/>
      <c r="I10" s="614"/>
      <c r="J10" s="614"/>
      <c r="K10" s="614"/>
      <c r="L10" s="615"/>
      <c r="Q10" s="40" t="b">
        <v>0</v>
      </c>
    </row>
    <row r="11" spans="1:17" ht="18.75" customHeight="1">
      <c r="A11" s="39"/>
      <c r="B11" s="616" t="s">
        <v>516</v>
      </c>
      <c r="C11" s="617"/>
      <c r="D11" s="618"/>
      <c r="E11" s="618"/>
      <c r="F11" s="618"/>
      <c r="G11" s="618"/>
      <c r="H11" s="618"/>
      <c r="I11" s="618"/>
      <c r="J11" s="618"/>
      <c r="K11" s="618"/>
      <c r="L11" s="619"/>
      <c r="Q11" s="40" t="b">
        <v>0</v>
      </c>
    </row>
    <row r="12" spans="1:17" ht="18.75" customHeight="1">
      <c r="A12" s="596" t="s">
        <v>481</v>
      </c>
      <c r="B12" s="597"/>
      <c r="C12" s="597"/>
      <c r="D12" s="597"/>
      <c r="E12" s="597"/>
      <c r="F12" s="597"/>
      <c r="G12" s="597"/>
      <c r="H12" s="597"/>
      <c r="I12" s="597"/>
      <c r="J12" s="597"/>
      <c r="K12" s="597"/>
      <c r="L12" s="598"/>
      <c r="Q12" s="40"/>
    </row>
    <row r="13" spans="1:17" ht="37.5" customHeight="1">
      <c r="A13" s="39"/>
      <c r="B13" s="612" t="s">
        <v>482</v>
      </c>
      <c r="C13" s="612"/>
      <c r="D13" s="612"/>
      <c r="E13" s="612"/>
      <c r="F13" s="612"/>
      <c r="G13" s="612"/>
      <c r="H13" s="612"/>
      <c r="I13" s="612"/>
      <c r="J13" s="612"/>
      <c r="K13" s="612"/>
      <c r="L13" s="625"/>
      <c r="Q13" s="40"/>
    </row>
    <row r="14" spans="1:17" ht="39.75" customHeight="1">
      <c r="A14" s="39"/>
      <c r="B14" s="612" t="s">
        <v>483</v>
      </c>
      <c r="C14" s="612"/>
      <c r="D14" s="612"/>
      <c r="E14" s="612"/>
      <c r="F14" s="612"/>
      <c r="G14" s="612"/>
      <c r="H14" s="612"/>
      <c r="I14" s="612"/>
      <c r="J14" s="612"/>
      <c r="K14" s="612"/>
      <c r="L14" s="625"/>
      <c r="Q14" s="40"/>
    </row>
    <row r="15" spans="1:17" ht="30" customHeight="1">
      <c r="A15" s="184" t="s">
        <v>373</v>
      </c>
      <c r="B15" s="41"/>
      <c r="C15" s="41"/>
      <c r="D15" s="41"/>
      <c r="E15" s="620" t="s">
        <v>338</v>
      </c>
      <c r="F15" s="620"/>
      <c r="G15" s="621"/>
      <c r="H15" s="621"/>
      <c r="I15" s="622" t="s">
        <v>339</v>
      </c>
      <c r="J15" s="622"/>
      <c r="K15" s="623"/>
      <c r="L15" s="624"/>
    </row>
    <row r="16" spans="1:17" ht="6.75" customHeight="1">
      <c r="A16" s="42"/>
      <c r="B16" s="41"/>
      <c r="C16" s="41"/>
      <c r="D16" s="41"/>
      <c r="E16" s="626"/>
      <c r="F16" s="626"/>
      <c r="G16" s="43"/>
      <c r="H16" s="43"/>
      <c r="I16" s="44"/>
      <c r="J16" s="44"/>
      <c r="K16" s="44"/>
      <c r="L16" s="45"/>
    </row>
    <row r="17" spans="1:14" ht="23.65" customHeight="1">
      <c r="A17" s="631" t="s">
        <v>340</v>
      </c>
      <c r="B17" s="631"/>
      <c r="C17" s="631"/>
      <c r="D17" s="631"/>
      <c r="E17" s="631"/>
      <c r="F17" s="631"/>
      <c r="G17" s="631"/>
      <c r="H17" s="631"/>
      <c r="I17" s="631"/>
      <c r="J17" s="631"/>
      <c r="K17" s="631"/>
      <c r="L17" s="632"/>
    </row>
    <row r="18" spans="1:14" s="46" customFormat="1" ht="15">
      <c r="A18" s="633" t="s">
        <v>374</v>
      </c>
      <c r="B18" s="634"/>
      <c r="C18" s="634"/>
      <c r="D18" s="634"/>
      <c r="E18" s="634"/>
      <c r="F18" s="634"/>
      <c r="G18" s="634"/>
      <c r="H18" s="634"/>
      <c r="I18" s="634"/>
      <c r="J18" s="634"/>
      <c r="K18" s="634"/>
      <c r="L18" s="635"/>
    </row>
    <row r="19" spans="1:14" s="46" customFormat="1" ht="26.25" customHeight="1">
      <c r="A19" s="186" t="s">
        <v>377</v>
      </c>
      <c r="B19" s="189"/>
      <c r="C19" s="642"/>
      <c r="D19" s="643"/>
      <c r="E19" s="643"/>
      <c r="F19" s="643"/>
      <c r="G19" s="643"/>
      <c r="H19" s="643"/>
      <c r="I19" s="643"/>
      <c r="J19" s="643"/>
      <c r="K19" s="643"/>
      <c r="L19" s="644"/>
    </row>
    <row r="20" spans="1:14" s="46" customFormat="1" ht="20.25" customHeight="1">
      <c r="A20" s="186" t="s">
        <v>378</v>
      </c>
      <c r="B20" s="189"/>
      <c r="C20" s="641"/>
      <c r="D20" s="639"/>
      <c r="E20" s="639"/>
      <c r="F20" s="639"/>
      <c r="G20" s="639"/>
      <c r="H20" s="639"/>
      <c r="I20" s="639"/>
      <c r="J20" s="639"/>
      <c r="K20" s="639"/>
      <c r="L20" s="640"/>
    </row>
    <row r="21" spans="1:14" s="46" customFormat="1" ht="18.75" customHeight="1">
      <c r="A21" s="186" t="s">
        <v>379</v>
      </c>
      <c r="B21" s="189"/>
      <c r="C21" s="641"/>
      <c r="D21" s="639"/>
      <c r="E21" s="639"/>
      <c r="F21" s="639"/>
      <c r="G21" s="639"/>
      <c r="H21" s="639"/>
      <c r="I21" s="639"/>
      <c r="J21" s="639"/>
      <c r="K21" s="639"/>
      <c r="L21" s="640"/>
    </row>
    <row r="22" spans="1:14" s="46" customFormat="1" ht="21.75" customHeight="1">
      <c r="A22" s="636" t="s">
        <v>341</v>
      </c>
      <c r="B22" s="637"/>
      <c r="C22" s="638"/>
      <c r="D22" s="639"/>
      <c r="E22" s="639"/>
      <c r="F22" s="639"/>
      <c r="G22" s="639"/>
      <c r="H22" s="639"/>
      <c r="I22" s="639"/>
      <c r="J22" s="639"/>
      <c r="K22" s="639"/>
      <c r="L22" s="640"/>
    </row>
    <row r="23" spans="1:14" s="46" customFormat="1" ht="20.25" customHeight="1">
      <c r="A23" s="627" t="s">
        <v>342</v>
      </c>
      <c r="B23" s="628"/>
      <c r="C23" s="623"/>
      <c r="D23" s="623"/>
      <c r="E23" s="623"/>
      <c r="F23" s="47" t="s">
        <v>343</v>
      </c>
      <c r="G23" s="629"/>
      <c r="H23" s="629"/>
      <c r="I23" s="629"/>
      <c r="J23" s="47" t="s">
        <v>344</v>
      </c>
      <c r="K23" s="629"/>
      <c r="L23" s="630"/>
    </row>
    <row r="24" spans="1:14" s="46" customFormat="1" ht="21" customHeight="1">
      <c r="A24" s="48" t="s">
        <v>380</v>
      </c>
      <c r="B24" s="49"/>
      <c r="C24" s="668"/>
      <c r="D24" s="668"/>
      <c r="E24" s="668"/>
      <c r="F24" s="668"/>
      <c r="G24" s="668"/>
      <c r="H24" s="668"/>
      <c r="I24" s="182" t="s">
        <v>345</v>
      </c>
      <c r="J24" s="668"/>
      <c r="K24" s="668"/>
      <c r="L24" s="669"/>
    </row>
    <row r="25" spans="1:14" s="46" customFormat="1" ht="26.25" customHeight="1">
      <c r="A25" s="670" t="s">
        <v>346</v>
      </c>
      <c r="B25" s="671"/>
      <c r="C25" s="671"/>
      <c r="D25" s="623"/>
      <c r="E25" s="623"/>
      <c r="F25" s="189" t="s">
        <v>347</v>
      </c>
      <c r="G25" s="678" t="s">
        <v>348</v>
      </c>
      <c r="H25" s="678"/>
      <c r="I25" s="678"/>
      <c r="J25" s="183"/>
      <c r="K25" s="189" t="s">
        <v>349</v>
      </c>
      <c r="L25" s="50"/>
      <c r="M25" s="51"/>
      <c r="N25" s="51"/>
    </row>
    <row r="26" spans="1:14" s="57" customFormat="1" ht="28.5" customHeight="1">
      <c r="A26" s="211" t="s">
        <v>517</v>
      </c>
      <c r="B26" s="52"/>
      <c r="C26" s="52"/>
      <c r="D26" s="53"/>
      <c r="E26" s="53"/>
      <c r="F26" s="53"/>
      <c r="G26" s="53"/>
      <c r="H26" s="53"/>
      <c r="I26" s="54"/>
      <c r="J26" s="54"/>
      <c r="K26" s="54"/>
      <c r="L26" s="55"/>
      <c r="M26" s="56"/>
      <c r="N26" s="56"/>
    </row>
    <row r="27" spans="1:14" ht="6.75" customHeight="1">
      <c r="A27" s="185"/>
      <c r="B27" s="185"/>
      <c r="C27" s="185"/>
      <c r="D27" s="185"/>
      <c r="E27" s="185"/>
      <c r="F27" s="185"/>
      <c r="G27" s="185"/>
      <c r="H27" s="185"/>
      <c r="I27" s="185"/>
      <c r="J27" s="185"/>
      <c r="K27" s="185"/>
      <c r="L27" s="185"/>
    </row>
    <row r="28" spans="1:14" ht="21.75" customHeight="1">
      <c r="A28" s="650" t="s">
        <v>350</v>
      </c>
      <c r="B28" s="650"/>
      <c r="C28" s="650"/>
      <c r="D28" s="650"/>
      <c r="E28" s="650"/>
      <c r="F28" s="650"/>
      <c r="G28" s="650"/>
      <c r="H28" s="650"/>
      <c r="I28" s="650"/>
      <c r="J28" s="650"/>
      <c r="K28" s="650"/>
      <c r="L28" s="651"/>
    </row>
    <row r="29" spans="1:14" s="58" customFormat="1" ht="15" customHeight="1">
      <c r="A29" s="652" t="s">
        <v>421</v>
      </c>
      <c r="B29" s="653"/>
      <c r="C29" s="653"/>
      <c r="D29" s="653"/>
      <c r="E29" s="653"/>
      <c r="F29" s="653"/>
      <c r="G29" s="653"/>
      <c r="H29" s="653"/>
      <c r="I29" s="653"/>
      <c r="J29" s="653"/>
      <c r="K29" s="653"/>
      <c r="L29" s="654"/>
    </row>
    <row r="30" spans="1:14" s="58" customFormat="1" ht="16.5" customHeight="1">
      <c r="A30" s="655" t="s">
        <v>351</v>
      </c>
      <c r="B30" s="656"/>
      <c r="C30" s="656"/>
      <c r="D30" s="656"/>
      <c r="E30" s="656"/>
      <c r="F30" s="656"/>
      <c r="G30" s="656"/>
      <c r="H30" s="656"/>
      <c r="I30" s="656"/>
      <c r="J30" s="656"/>
      <c r="K30" s="656"/>
      <c r="L30" s="657"/>
    </row>
    <row r="31" spans="1:14" ht="31.5" customHeight="1">
      <c r="A31" s="675" t="s">
        <v>146</v>
      </c>
      <c r="B31" s="676"/>
      <c r="C31" s="676"/>
      <c r="D31" s="676"/>
      <c r="E31" s="677"/>
      <c r="F31" s="673" t="s">
        <v>518</v>
      </c>
      <c r="G31" s="674"/>
      <c r="H31" s="674"/>
      <c r="I31" s="674"/>
      <c r="J31" s="661"/>
      <c r="K31" s="662"/>
      <c r="L31" s="663"/>
    </row>
    <row r="32" spans="1:14" ht="21" customHeight="1">
      <c r="A32" s="664" t="s">
        <v>352</v>
      </c>
      <c r="B32" s="665"/>
      <c r="C32" s="664" t="s">
        <v>353</v>
      </c>
      <c r="D32" s="679"/>
      <c r="E32" s="680"/>
      <c r="F32" s="59" t="s">
        <v>354</v>
      </c>
      <c r="G32" s="660" t="s">
        <v>355</v>
      </c>
      <c r="H32" s="660"/>
      <c r="I32" s="188" t="s">
        <v>356</v>
      </c>
      <c r="J32" s="60"/>
      <c r="K32" s="60"/>
      <c r="L32" s="61"/>
    </row>
    <row r="33" spans="1:12" ht="26.25" customHeight="1">
      <c r="A33" s="666"/>
      <c r="B33" s="667"/>
      <c r="C33" s="666"/>
      <c r="D33" s="681"/>
      <c r="E33" s="682"/>
      <c r="F33" s="62"/>
      <c r="G33" s="672"/>
      <c r="H33" s="672"/>
      <c r="I33" s="190"/>
      <c r="J33" s="63"/>
      <c r="K33" s="63"/>
      <c r="L33" s="64"/>
    </row>
    <row r="34" spans="1:12" ht="23.65" customHeight="1">
      <c r="A34" s="646" t="s">
        <v>360</v>
      </c>
      <c r="B34" s="647"/>
      <c r="C34" s="647"/>
      <c r="D34" s="647"/>
      <c r="E34" s="647"/>
      <c r="F34" s="647"/>
      <c r="G34" s="647"/>
      <c r="H34" s="647"/>
      <c r="I34" s="647"/>
      <c r="J34" s="647"/>
      <c r="K34" s="647"/>
      <c r="L34" s="648"/>
    </row>
    <row r="35" spans="1:12" s="145" customFormat="1" ht="30.75" customHeight="1">
      <c r="A35" s="141" t="s">
        <v>357</v>
      </c>
      <c r="B35" s="65"/>
      <c r="C35" s="66"/>
      <c r="D35" s="66"/>
      <c r="E35" s="66"/>
      <c r="F35" s="142"/>
      <c r="G35" s="143"/>
      <c r="H35" s="71" t="s">
        <v>358</v>
      </c>
      <c r="I35" s="72"/>
      <c r="J35" s="72"/>
      <c r="K35" s="72"/>
      <c r="L35" s="144"/>
    </row>
    <row r="36" spans="1:12">
      <c r="A36" s="658" t="s">
        <v>375</v>
      </c>
      <c r="B36" s="659"/>
      <c r="C36" s="66"/>
      <c r="D36" s="70"/>
      <c r="E36" s="70"/>
      <c r="F36" s="67"/>
      <c r="G36" s="68"/>
      <c r="H36" s="71" t="s">
        <v>359</v>
      </c>
      <c r="I36" s="72"/>
      <c r="J36" s="72"/>
      <c r="K36" s="72"/>
      <c r="L36" s="69"/>
    </row>
    <row r="37" spans="1:12" ht="6.75" customHeight="1">
      <c r="A37" s="73"/>
      <c r="B37" s="74"/>
      <c r="C37" s="74"/>
      <c r="D37" s="74"/>
      <c r="E37" s="74"/>
      <c r="F37" s="74"/>
      <c r="G37" s="74"/>
      <c r="H37" s="74"/>
      <c r="I37" s="74"/>
      <c r="J37" s="74"/>
      <c r="K37" s="74"/>
      <c r="L37" s="75"/>
    </row>
    <row r="38" spans="1:12" ht="18" customHeight="1">
      <c r="A38" s="649" t="s">
        <v>381</v>
      </c>
      <c r="B38" s="649"/>
      <c r="C38" s="187"/>
      <c r="D38" s="171"/>
      <c r="E38" s="171"/>
      <c r="F38" s="136" t="s">
        <v>382</v>
      </c>
      <c r="G38" s="136"/>
      <c r="H38" s="136"/>
      <c r="I38" s="136"/>
      <c r="J38" s="136"/>
      <c r="K38" s="136"/>
      <c r="L38" s="136"/>
    </row>
    <row r="39" spans="1:12" ht="7.5" customHeight="1"/>
    <row r="40" spans="1:12">
      <c r="A40" s="645"/>
      <c r="B40" s="645"/>
      <c r="C40" s="645"/>
      <c r="D40" s="645"/>
      <c r="E40" s="645"/>
      <c r="F40" s="645"/>
      <c r="G40" s="645"/>
      <c r="H40" s="645"/>
      <c r="I40" s="645"/>
      <c r="J40" s="645"/>
      <c r="K40" s="645"/>
      <c r="L40" s="645"/>
    </row>
  </sheetData>
  <sheetProtection formatCells="0"/>
  <mergeCells count="51">
    <mergeCell ref="J24:L24"/>
    <mergeCell ref="C24:H24"/>
    <mergeCell ref="A25:C25"/>
    <mergeCell ref="D25:E25"/>
    <mergeCell ref="G33:H33"/>
    <mergeCell ref="F31:I31"/>
    <mergeCell ref="A31:E31"/>
    <mergeCell ref="G25:I25"/>
    <mergeCell ref="C32:E32"/>
    <mergeCell ref="C33:E33"/>
    <mergeCell ref="A40:L40"/>
    <mergeCell ref="A34:L34"/>
    <mergeCell ref="A38:B38"/>
    <mergeCell ref="A28:L28"/>
    <mergeCell ref="A29:L29"/>
    <mergeCell ref="A30:L30"/>
    <mergeCell ref="A36:B36"/>
    <mergeCell ref="G32:H32"/>
    <mergeCell ref="J31:L31"/>
    <mergeCell ref="A32:B32"/>
    <mergeCell ref="A33:B33"/>
    <mergeCell ref="E16:F16"/>
    <mergeCell ref="A23:B23"/>
    <mergeCell ref="C23:E23"/>
    <mergeCell ref="K23:L23"/>
    <mergeCell ref="G23:I23"/>
    <mergeCell ref="A17:L17"/>
    <mergeCell ref="A18:L18"/>
    <mergeCell ref="A22:B22"/>
    <mergeCell ref="C22:L22"/>
    <mergeCell ref="C21:L21"/>
    <mergeCell ref="C20:L20"/>
    <mergeCell ref="C19:L19"/>
    <mergeCell ref="B10:L10"/>
    <mergeCell ref="B11:L11"/>
    <mergeCell ref="E15:F15"/>
    <mergeCell ref="G15:H15"/>
    <mergeCell ref="I15:J15"/>
    <mergeCell ref="K15:L15"/>
    <mergeCell ref="A12:L12"/>
    <mergeCell ref="B13:L13"/>
    <mergeCell ref="B14:L14"/>
    <mergeCell ref="A7:L7"/>
    <mergeCell ref="A8:L8"/>
    <mergeCell ref="A9:L9"/>
    <mergeCell ref="A1:L1"/>
    <mergeCell ref="A2:L2"/>
    <mergeCell ref="A3:L3"/>
    <mergeCell ref="A5:L5"/>
    <mergeCell ref="B6:D6"/>
    <mergeCell ref="E6:L6"/>
  </mergeCells>
  <phoneticPr fontId="1" type="noConversion"/>
  <pageMargins left="0.47244094488188981" right="0.39370078740157483" top="0.59055118110236227" bottom="0.35433070866141736" header="0.31496062992125984" footer="0.31496062992125984"/>
  <pageSetup paperSize="9" scale="89" fitToHeight="0" orientation="portrait" r:id="rId1"/>
  <headerFooter>
    <oddFooter>&amp;C4</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6632" r:id="rId4" name="Label 8">
              <controlPr defaultSize="0" autoFill="0" autoLine="0" autoPict="0">
                <anchor moveWithCells="1" sizeWithCells="1">
                  <from>
                    <xdr:col>9</xdr:col>
                    <xdr:colOff>228600</xdr:colOff>
                    <xdr:row>14</xdr:row>
                    <xdr:rowOff>228600</xdr:rowOff>
                  </from>
                  <to>
                    <xdr:col>9</xdr:col>
                    <xdr:colOff>228600</xdr:colOff>
                    <xdr:row>15</xdr:row>
                    <xdr:rowOff>76200</xdr:rowOff>
                  </to>
                </anchor>
              </controlPr>
            </control>
          </mc:Choice>
        </mc:AlternateContent>
        <mc:AlternateContent xmlns:mc="http://schemas.openxmlformats.org/markup-compatibility/2006">
          <mc:Choice Requires="x14">
            <control shapeId="26656" r:id="rId5" name="Label 32">
              <controlPr defaultSize="0" autoFill="0" autoLine="0" autoPict="0">
                <anchor moveWithCells="1" sizeWithCells="1">
                  <from>
                    <xdr:col>9</xdr:col>
                    <xdr:colOff>228600</xdr:colOff>
                    <xdr:row>14</xdr:row>
                    <xdr:rowOff>228600</xdr:rowOff>
                  </from>
                  <to>
                    <xdr:col>9</xdr:col>
                    <xdr:colOff>228600</xdr:colOff>
                    <xdr:row>15</xdr:row>
                    <xdr:rowOff>76200</xdr:rowOff>
                  </to>
                </anchor>
              </controlPr>
            </control>
          </mc:Choice>
        </mc:AlternateContent>
        <mc:AlternateContent xmlns:mc="http://schemas.openxmlformats.org/markup-compatibility/2006">
          <mc:Choice Requires="x14">
            <control shapeId="26677" r:id="rId6" name="Check Box 53">
              <controlPr defaultSize="0" autoFill="0" autoLine="0" autoPict="0">
                <anchor moveWithCells="1">
                  <from>
                    <xdr:col>5</xdr:col>
                    <xdr:colOff>285750</xdr:colOff>
                    <xdr:row>32</xdr:row>
                    <xdr:rowOff>85725</xdr:rowOff>
                  </from>
                  <to>
                    <xdr:col>5</xdr:col>
                    <xdr:colOff>514350</xdr:colOff>
                    <xdr:row>32</xdr:row>
                    <xdr:rowOff>257175</xdr:rowOff>
                  </to>
                </anchor>
              </controlPr>
            </control>
          </mc:Choice>
        </mc:AlternateContent>
        <mc:AlternateContent xmlns:mc="http://schemas.openxmlformats.org/markup-compatibility/2006">
          <mc:Choice Requires="x14">
            <control shapeId="26678" r:id="rId7" name="Check Box 54">
              <controlPr defaultSize="0" autoFill="0" autoLine="0" autoPict="0">
                <anchor moveWithCells="1">
                  <from>
                    <xdr:col>6</xdr:col>
                    <xdr:colOff>342900</xdr:colOff>
                    <xdr:row>32</xdr:row>
                    <xdr:rowOff>76200</xdr:rowOff>
                  </from>
                  <to>
                    <xdr:col>6</xdr:col>
                    <xdr:colOff>590550</xdr:colOff>
                    <xdr:row>32</xdr:row>
                    <xdr:rowOff>247650</xdr:rowOff>
                  </to>
                </anchor>
              </controlPr>
            </control>
          </mc:Choice>
        </mc:AlternateContent>
        <mc:AlternateContent xmlns:mc="http://schemas.openxmlformats.org/markup-compatibility/2006">
          <mc:Choice Requires="x14">
            <control shapeId="26679" r:id="rId8" name="Check Box 55">
              <controlPr defaultSize="0" autoFill="0" autoLine="0" autoPict="0">
                <anchor moveWithCells="1">
                  <from>
                    <xdr:col>8</xdr:col>
                    <xdr:colOff>285750</xdr:colOff>
                    <xdr:row>32</xdr:row>
                    <xdr:rowOff>104775</xdr:rowOff>
                  </from>
                  <to>
                    <xdr:col>8</xdr:col>
                    <xdr:colOff>476250</xdr:colOff>
                    <xdr:row>32</xdr:row>
                    <xdr:rowOff>285750</xdr:rowOff>
                  </to>
                </anchor>
              </controlPr>
            </control>
          </mc:Choice>
        </mc:AlternateContent>
        <mc:AlternateContent xmlns:mc="http://schemas.openxmlformats.org/markup-compatibility/2006">
          <mc:Choice Requires="x14">
            <control shapeId="26687" r:id="rId9" name="Check Box 63">
              <controlPr defaultSize="0" autoFill="0" autoLine="0" autoPict="0">
                <anchor moveWithCells="1">
                  <from>
                    <xdr:col>3</xdr:col>
                    <xdr:colOff>114300</xdr:colOff>
                    <xdr:row>32</xdr:row>
                    <xdr:rowOff>104775</xdr:rowOff>
                  </from>
                  <to>
                    <xdr:col>3</xdr:col>
                    <xdr:colOff>285750</xdr:colOff>
                    <xdr:row>32</xdr:row>
                    <xdr:rowOff>257175</xdr:rowOff>
                  </to>
                </anchor>
              </controlPr>
            </control>
          </mc:Choice>
        </mc:AlternateContent>
        <mc:AlternateContent xmlns:mc="http://schemas.openxmlformats.org/markup-compatibility/2006">
          <mc:Choice Requires="x14">
            <control shapeId="26695" r:id="rId10" name="Check Box 71">
              <controlPr defaultSize="0" autoFill="0" autoLine="0" autoPict="0">
                <anchor moveWithCells="1">
                  <from>
                    <xdr:col>1</xdr:col>
                    <xdr:colOff>247650</xdr:colOff>
                    <xdr:row>25</xdr:row>
                    <xdr:rowOff>171450</xdr:rowOff>
                  </from>
                  <to>
                    <xdr:col>3</xdr:col>
                    <xdr:colOff>95250</xdr:colOff>
                    <xdr:row>26</xdr:row>
                    <xdr:rowOff>19050</xdr:rowOff>
                  </to>
                </anchor>
              </controlPr>
            </control>
          </mc:Choice>
        </mc:AlternateContent>
        <mc:AlternateContent xmlns:mc="http://schemas.openxmlformats.org/markup-compatibility/2006">
          <mc:Choice Requires="x14">
            <control shapeId="26696" r:id="rId11" name="Check Box 72">
              <controlPr defaultSize="0" autoFill="0" autoLine="0" autoPict="0">
                <anchor moveWithCells="1">
                  <from>
                    <xdr:col>0</xdr:col>
                    <xdr:colOff>409575</xdr:colOff>
                    <xdr:row>32</xdr:row>
                    <xdr:rowOff>57150</xdr:rowOff>
                  </from>
                  <to>
                    <xdr:col>1</xdr:col>
                    <xdr:colOff>323850</xdr:colOff>
                    <xdr:row>32</xdr:row>
                    <xdr:rowOff>285750</xdr:rowOff>
                  </to>
                </anchor>
              </controlPr>
            </control>
          </mc:Choice>
        </mc:AlternateContent>
        <mc:AlternateContent xmlns:mc="http://schemas.openxmlformats.org/markup-compatibility/2006">
          <mc:Choice Requires="x14">
            <control shapeId="26697" r:id="rId12" name="Check Box 73">
              <controlPr defaultSize="0" autoFill="0" autoLine="0" autoPict="0">
                <anchor moveWithCells="1">
                  <from>
                    <xdr:col>4</xdr:col>
                    <xdr:colOff>152400</xdr:colOff>
                    <xdr:row>37</xdr:row>
                    <xdr:rowOff>19050</xdr:rowOff>
                  </from>
                  <to>
                    <xdr:col>5</xdr:col>
                    <xdr:colOff>619125</xdr:colOff>
                    <xdr:row>38</xdr:row>
                    <xdr:rowOff>0</xdr:rowOff>
                  </to>
                </anchor>
              </controlPr>
            </control>
          </mc:Choice>
        </mc:AlternateContent>
        <mc:AlternateContent xmlns:mc="http://schemas.openxmlformats.org/markup-compatibility/2006">
          <mc:Choice Requires="x14">
            <control shapeId="27438" r:id="rId13" name="Check Box 814">
              <controlPr defaultSize="0" autoFill="0" autoLine="0" autoPict="0">
                <anchor moveWithCells="1">
                  <from>
                    <xdr:col>3</xdr:col>
                    <xdr:colOff>133350</xdr:colOff>
                    <xdr:row>25</xdr:row>
                    <xdr:rowOff>200025</xdr:rowOff>
                  </from>
                  <to>
                    <xdr:col>3</xdr:col>
                    <xdr:colOff>295275</xdr:colOff>
                    <xdr:row>25</xdr:row>
                    <xdr:rowOff>323850</xdr:rowOff>
                  </to>
                </anchor>
              </controlPr>
            </control>
          </mc:Choice>
        </mc:AlternateContent>
        <mc:AlternateContent xmlns:mc="http://schemas.openxmlformats.org/markup-compatibility/2006">
          <mc:Choice Requires="x14">
            <control shapeId="26662" r:id="rId14" name="Check Box 38">
              <controlPr defaultSize="0" autoFill="0" autoLine="0" autoPict="0">
                <anchor moveWithCells="1">
                  <from>
                    <xdr:col>0</xdr:col>
                    <xdr:colOff>342900</xdr:colOff>
                    <xdr:row>10</xdr:row>
                    <xdr:rowOff>28575</xdr:rowOff>
                  </from>
                  <to>
                    <xdr:col>1</xdr:col>
                    <xdr:colOff>9525</xdr:colOff>
                    <xdr:row>10</xdr:row>
                    <xdr:rowOff>171450</xdr:rowOff>
                  </to>
                </anchor>
              </controlPr>
            </control>
          </mc:Choice>
        </mc:AlternateContent>
        <mc:AlternateContent xmlns:mc="http://schemas.openxmlformats.org/markup-compatibility/2006">
          <mc:Choice Requires="x14">
            <control shapeId="27440" r:id="rId15" name="Check Box 816">
              <controlPr defaultSize="0" autoFill="0" autoLine="0" autoPict="0">
                <anchor moveWithCells="1">
                  <from>
                    <xdr:col>0</xdr:col>
                    <xdr:colOff>342900</xdr:colOff>
                    <xdr:row>13</xdr:row>
                    <xdr:rowOff>28575</xdr:rowOff>
                  </from>
                  <to>
                    <xdr:col>1</xdr:col>
                    <xdr:colOff>9525</xdr:colOff>
                    <xdr:row>13</xdr:row>
                    <xdr:rowOff>171450</xdr:rowOff>
                  </to>
                </anchor>
              </controlPr>
            </control>
          </mc:Choice>
        </mc:AlternateContent>
        <mc:AlternateContent xmlns:mc="http://schemas.openxmlformats.org/markup-compatibility/2006">
          <mc:Choice Requires="x14">
            <control shapeId="27439" r:id="rId16" name="Check Box 815">
              <controlPr defaultSize="0" autoFill="0" autoLine="0" autoPict="0">
                <anchor moveWithCells="1">
                  <from>
                    <xdr:col>0</xdr:col>
                    <xdr:colOff>342900</xdr:colOff>
                    <xdr:row>12</xdr:row>
                    <xdr:rowOff>28575</xdr:rowOff>
                  </from>
                  <to>
                    <xdr:col>1</xdr:col>
                    <xdr:colOff>9525</xdr:colOff>
                    <xdr:row>12</xdr:row>
                    <xdr:rowOff>171450</xdr:rowOff>
                  </to>
                </anchor>
              </controlPr>
            </control>
          </mc:Choice>
        </mc:AlternateContent>
        <mc:AlternateContent xmlns:mc="http://schemas.openxmlformats.org/markup-compatibility/2006">
          <mc:Choice Requires="x14">
            <control shapeId="26631" r:id="rId17" name="Label 7">
              <controlPr defaultSize="0" autoFill="0" autoLine="0" autoPict="0">
                <anchor moveWithCells="1" sizeWithCells="1">
                  <from>
                    <xdr:col>9</xdr:col>
                    <xdr:colOff>228600</xdr:colOff>
                    <xdr:row>9</xdr:row>
                    <xdr:rowOff>247650</xdr:rowOff>
                  </from>
                  <to>
                    <xdr:col>9</xdr:col>
                    <xdr:colOff>228600</xdr:colOff>
                    <xdr:row>10</xdr:row>
                    <xdr:rowOff>28575</xdr:rowOff>
                  </to>
                </anchor>
              </controlPr>
            </control>
          </mc:Choice>
        </mc:AlternateContent>
        <mc:AlternateContent xmlns:mc="http://schemas.openxmlformats.org/markup-compatibility/2006">
          <mc:Choice Requires="x14">
            <control shapeId="26655" r:id="rId18" name="Label 31">
              <controlPr defaultSize="0" autoFill="0" autoLine="0" autoPict="0">
                <anchor moveWithCells="1" sizeWithCells="1">
                  <from>
                    <xdr:col>9</xdr:col>
                    <xdr:colOff>228600</xdr:colOff>
                    <xdr:row>9</xdr:row>
                    <xdr:rowOff>247650</xdr:rowOff>
                  </from>
                  <to>
                    <xdr:col>9</xdr:col>
                    <xdr:colOff>228600</xdr:colOff>
                    <xdr:row>10</xdr:row>
                    <xdr:rowOff>28575</xdr:rowOff>
                  </to>
                </anchor>
              </controlPr>
            </control>
          </mc:Choice>
        </mc:AlternateContent>
        <mc:AlternateContent xmlns:mc="http://schemas.openxmlformats.org/markup-compatibility/2006">
          <mc:Choice Requires="x14">
            <control shapeId="26694" r:id="rId19" name="Check Box 70">
              <controlPr defaultSize="0" autoFill="0" autoLine="0" autoPict="0">
                <anchor moveWithCells="1">
                  <from>
                    <xdr:col>0</xdr:col>
                    <xdr:colOff>333375</xdr:colOff>
                    <xdr:row>8</xdr:row>
                    <xdr:rowOff>247650</xdr:rowOff>
                  </from>
                  <to>
                    <xdr:col>1</xdr:col>
                    <xdr:colOff>628650</xdr:colOff>
                    <xdr:row>9</xdr:row>
                    <xdr:rowOff>219075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工作表3">
    <tabColor rgb="FF7030A0"/>
  </sheetPr>
  <dimension ref="A1:AA2"/>
  <sheetViews>
    <sheetView zoomScale="85" zoomScaleNormal="85" workbookViewId="0">
      <selection activeCell="F15" sqref="F15"/>
    </sheetView>
  </sheetViews>
  <sheetFormatPr defaultColWidth="8.75" defaultRowHeight="15.75"/>
  <cols>
    <col min="1" max="6" width="8.75" customWidth="1"/>
    <col min="7" max="7" width="14.125" customWidth="1"/>
    <col min="8" max="8" width="8.75" customWidth="1"/>
    <col min="9" max="9" width="15.375" customWidth="1"/>
    <col min="10" max="10" width="16" customWidth="1"/>
    <col min="11" max="11" width="13.125" customWidth="1"/>
    <col min="12" max="12" width="16.625" customWidth="1"/>
    <col min="13" max="13" width="29.375" customWidth="1"/>
    <col min="14" max="14" width="14.75" customWidth="1"/>
    <col min="15" max="15" width="21.375" customWidth="1"/>
    <col min="16" max="16" width="13.125" customWidth="1"/>
    <col min="17" max="17" width="13.375" customWidth="1"/>
  </cols>
  <sheetData>
    <row r="1" spans="1:27" s="3" customFormat="1">
      <c r="A1" s="3" t="s">
        <v>16</v>
      </c>
      <c r="B1" s="3" t="s">
        <v>17</v>
      </c>
      <c r="C1" s="3" t="s">
        <v>18</v>
      </c>
      <c r="D1" s="3" t="s">
        <v>19</v>
      </c>
      <c r="E1" s="3" t="s">
        <v>20</v>
      </c>
      <c r="F1" s="3" t="s">
        <v>21</v>
      </c>
      <c r="G1" s="3" t="s">
        <v>22</v>
      </c>
      <c r="H1" s="3" t="s">
        <v>23</v>
      </c>
      <c r="I1" s="3" t="s">
        <v>24</v>
      </c>
      <c r="J1" s="3" t="s">
        <v>25</v>
      </c>
      <c r="K1" s="3" t="s">
        <v>26</v>
      </c>
      <c r="L1" s="3" t="s">
        <v>27</v>
      </c>
      <c r="M1" s="3" t="s">
        <v>28</v>
      </c>
      <c r="Q1" s="3" t="s">
        <v>29</v>
      </c>
      <c r="R1" s="3" t="s">
        <v>30</v>
      </c>
      <c r="S1" s="3" t="s">
        <v>31</v>
      </c>
      <c r="T1" s="3" t="s">
        <v>32</v>
      </c>
      <c r="U1" s="3" t="s">
        <v>33</v>
      </c>
      <c r="V1" s="3" t="s">
        <v>34</v>
      </c>
      <c r="W1" s="3" t="s">
        <v>35</v>
      </c>
      <c r="X1" s="3" t="s">
        <v>36</v>
      </c>
      <c r="Y1" s="3" t="s">
        <v>37</v>
      </c>
      <c r="Z1" s="3" t="s">
        <v>38</v>
      </c>
      <c r="AA1" s="3" t="s">
        <v>39</v>
      </c>
    </row>
    <row r="2" spans="1:27">
      <c r="A2">
        <v>1</v>
      </c>
      <c r="B2" s="2"/>
      <c r="C2" s="1"/>
      <c r="E2" s="1"/>
      <c r="F2" t="e">
        <f>附表1A!#REF!</f>
        <v>#REF!</v>
      </c>
      <c r="G2" t="b">
        <f>附表1A!Q10</f>
        <v>0</v>
      </c>
      <c r="H2" t="e">
        <f>INDEX(附表1A!#REF!,1,4)</f>
        <v>#REF!</v>
      </c>
      <c r="I2" t="e">
        <f>INDEX(#REF!,1,1)</f>
        <v>#REF!</v>
      </c>
      <c r="J2" t="e">
        <f>INDEX(#REF!,1,3)</f>
        <v>#REF!</v>
      </c>
      <c r="K2" s="10" t="e">
        <f>INDEX(#REF!,1,1)</f>
        <v>#REF!</v>
      </c>
      <c r="L2" s="10" t="e">
        <f>INDEX(#REF!,1,3)</f>
        <v>#REF!</v>
      </c>
      <c r="M2" s="10" t="e">
        <f>INDEX(#REF!,1,5)</f>
        <v>#REF!</v>
      </c>
      <c r="N2" t="e">
        <f>附表1A!#REF!</f>
        <v>#REF!</v>
      </c>
      <c r="O2" t="e">
        <f>附表1A!#REF!</f>
        <v>#REF!</v>
      </c>
      <c r="P2" t="e">
        <f>附表1A!#REF!</f>
        <v>#REF!</v>
      </c>
      <c r="Q2" t="b">
        <f>附表1A!Q11</f>
        <v>0</v>
      </c>
    </row>
  </sheetData>
  <phoneticPr fontId="1"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工作表13">
    <tabColor rgb="FF7030A0"/>
  </sheetPr>
  <dimension ref="A1:L37"/>
  <sheetViews>
    <sheetView workbookViewId="0">
      <selection activeCell="D20" sqref="D20"/>
    </sheetView>
  </sheetViews>
  <sheetFormatPr defaultColWidth="8.75" defaultRowHeight="15.75"/>
  <cols>
    <col min="1" max="3" width="8.75" customWidth="1"/>
    <col min="4" max="4" width="18.75" customWidth="1"/>
    <col min="5" max="5" width="17.375" customWidth="1"/>
    <col min="6" max="7" width="22" customWidth="1"/>
    <col min="8" max="8" width="14.75" customWidth="1"/>
    <col min="9" max="9" width="19.125" customWidth="1"/>
    <col min="10" max="11" width="14.75" customWidth="1"/>
    <col min="12" max="12" width="30" customWidth="1"/>
  </cols>
  <sheetData>
    <row r="1" spans="1:12">
      <c r="A1" s="11" t="s">
        <v>40</v>
      </c>
      <c r="B1" s="11" t="s">
        <v>41</v>
      </c>
      <c r="C1" s="11" t="s">
        <v>42</v>
      </c>
      <c r="D1" s="11" t="s">
        <v>43</v>
      </c>
      <c r="E1" s="11" t="s">
        <v>44</v>
      </c>
      <c r="F1" s="11" t="s">
        <v>45</v>
      </c>
      <c r="G1" s="11" t="s">
        <v>46</v>
      </c>
      <c r="H1" s="11" t="s">
        <v>47</v>
      </c>
      <c r="I1" s="11" t="s">
        <v>48</v>
      </c>
      <c r="J1" s="11" t="s">
        <v>49</v>
      </c>
      <c r="K1" s="11" t="s">
        <v>50</v>
      </c>
      <c r="L1" s="11" t="s">
        <v>51</v>
      </c>
    </row>
    <row r="2" spans="1:12">
      <c r="A2" s="12" t="s">
        <v>52</v>
      </c>
      <c r="B2" s="12" t="s">
        <v>53</v>
      </c>
      <c r="C2" s="12" t="s">
        <v>54</v>
      </c>
      <c r="D2" s="13">
        <f>INDEX(附表1B頁二!B12:H23,2,1)</f>
        <v>0</v>
      </c>
      <c r="F2" s="13">
        <f>INDEX(附表1B頁二!B12:H23,2,2)</f>
        <v>0</v>
      </c>
      <c r="G2" s="13">
        <f>INDEX(附表1B頁二!B12:H23,2,3)</f>
        <v>0</v>
      </c>
      <c r="H2" s="13">
        <f>INDEX(附表1B頁二!B12:H23,2,4)</f>
        <v>0</v>
      </c>
      <c r="I2" s="13">
        <f>INDEX(附表1B頁二!B12:H23,2,5)</f>
        <v>0</v>
      </c>
      <c r="J2" s="13">
        <f>INDEX(附表1B頁二!B12:H23,2,6)</f>
        <v>0</v>
      </c>
      <c r="K2" s="13">
        <f>INDEX(附表1B頁二!B12:H23,2,7)</f>
        <v>0</v>
      </c>
      <c r="L2" s="13" t="e">
        <f>INDEX(附表1B頁二!B12:H23,2,8)</f>
        <v>#REF!</v>
      </c>
    </row>
    <row r="3" spans="1:12">
      <c r="A3" s="12" t="s">
        <v>55</v>
      </c>
      <c r="B3" s="12" t="s">
        <v>56</v>
      </c>
      <c r="C3" s="12" t="s">
        <v>57</v>
      </c>
      <c r="D3" s="13">
        <f>INDEX(附表1B頁二!B12:H23,3,1)</f>
        <v>0</v>
      </c>
      <c r="F3" s="13">
        <f>INDEX(附表1B頁二!B12:H23,3,2)</f>
        <v>0</v>
      </c>
      <c r="G3" s="13">
        <f>INDEX(附表1B頁二!B12:H23,3,3)</f>
        <v>0</v>
      </c>
      <c r="H3" s="13">
        <f>INDEX(附表1B頁二!B12:H23,3,4)</f>
        <v>0</v>
      </c>
      <c r="I3" s="13">
        <f>INDEX(附表1B頁二!B12:H23,3,5)</f>
        <v>0</v>
      </c>
      <c r="J3" s="13">
        <f>INDEX(附表1B頁二!B12:H23,3,6)</f>
        <v>0</v>
      </c>
      <c r="K3" s="13">
        <f>INDEX(附表1B頁二!B12:H23,3,7)</f>
        <v>0</v>
      </c>
      <c r="L3" s="13" t="e">
        <f>INDEX(附表1B頁二!B12:H23,3,8)</f>
        <v>#REF!</v>
      </c>
    </row>
    <row r="4" spans="1:12">
      <c r="A4" s="12" t="s">
        <v>55</v>
      </c>
      <c r="B4" s="12" t="s">
        <v>56</v>
      </c>
      <c r="C4" s="12" t="s">
        <v>58</v>
      </c>
      <c r="D4" s="13">
        <f>INDEX(附表1B頁二!B12:H23,4,1)</f>
        <v>0</v>
      </c>
      <c r="F4" s="13">
        <f>INDEX(附表1B頁二!B12:H23,4,2)</f>
        <v>0</v>
      </c>
      <c r="G4" s="13">
        <f>INDEX(附表1B頁二!B12:H23,4,3)</f>
        <v>0</v>
      </c>
      <c r="H4" s="13">
        <f>INDEX(附表1B頁二!B12:H23,4,4)</f>
        <v>0</v>
      </c>
      <c r="I4" s="13">
        <f>INDEX(附表1B頁二!B12:H23,4,5)</f>
        <v>0</v>
      </c>
      <c r="J4" s="13">
        <f>INDEX(附表1B頁二!B12:H23,4,6)</f>
        <v>0</v>
      </c>
      <c r="K4" s="13">
        <f>INDEX(附表1B頁二!B12:H23,4,7)</f>
        <v>0</v>
      </c>
      <c r="L4" s="13" t="e">
        <f>INDEX(附表1B頁二!B12:H23,4,8)</f>
        <v>#REF!</v>
      </c>
    </row>
    <row r="5" spans="1:12">
      <c r="A5" s="12" t="s">
        <v>55</v>
      </c>
      <c r="B5" s="12" t="s">
        <v>59</v>
      </c>
      <c r="C5" s="12" t="s">
        <v>60</v>
      </c>
      <c r="D5" s="14">
        <f>INDEX(附表1B頁二!B12:H23,6,1)</f>
        <v>0</v>
      </c>
      <c r="F5" s="14">
        <f>INDEX(附表1B頁二!B12:H23,6,2)</f>
        <v>0</v>
      </c>
      <c r="G5" s="14">
        <f>INDEX(附表1B頁二!B12:H23,6,3)</f>
        <v>0</v>
      </c>
      <c r="H5" s="14">
        <f>INDEX(附表1B頁二!B12:H23,6,4)</f>
        <v>0</v>
      </c>
      <c r="I5" s="14">
        <f>INDEX(附表1B頁二!B12:H23,6,5)</f>
        <v>0</v>
      </c>
      <c r="J5" s="14">
        <f>INDEX(附表1B頁二!B12:H23,6,6)</f>
        <v>0</v>
      </c>
      <c r="K5" s="14">
        <f>INDEX(附表1B頁二!B12:H23,6,7)</f>
        <v>0</v>
      </c>
      <c r="L5" s="14" t="e">
        <f>INDEX(附表1B頁二!B12:H23,6,8)</f>
        <v>#REF!</v>
      </c>
    </row>
    <row r="6" spans="1:12">
      <c r="A6" s="12" t="s">
        <v>55</v>
      </c>
      <c r="B6" s="12" t="s">
        <v>59</v>
      </c>
      <c r="C6" s="12" t="s">
        <v>57</v>
      </c>
      <c r="D6" s="14">
        <f>INDEX(附表1B頁二!B12:H23,7,1)</f>
        <v>0</v>
      </c>
      <c r="F6" s="14">
        <f>INDEX(附表1B頁二!B12:H23,7,2)</f>
        <v>0</v>
      </c>
      <c r="G6" s="14">
        <f>INDEX(附表1B頁二!B12:H23,7,3)</f>
        <v>0</v>
      </c>
      <c r="H6" s="14">
        <f>INDEX(附表1B頁二!B12:H23,7,4)</f>
        <v>0</v>
      </c>
      <c r="I6" s="14">
        <f>INDEX(附表1B頁二!B12:H23,7,5)</f>
        <v>0</v>
      </c>
      <c r="J6" s="14">
        <f>INDEX(附表1B頁二!B12:H23,7,6)</f>
        <v>0</v>
      </c>
      <c r="K6" s="14">
        <f>INDEX(附表1B頁二!B12:H23,7,7)</f>
        <v>0</v>
      </c>
      <c r="L6" s="14" t="e">
        <f>INDEX(附表1B頁二!B12:H23,7,8)</f>
        <v>#REF!</v>
      </c>
    </row>
    <row r="7" spans="1:12">
      <c r="A7" s="12" t="s">
        <v>55</v>
      </c>
      <c r="B7" s="12" t="s">
        <v>59</v>
      </c>
      <c r="C7" s="12" t="s">
        <v>58</v>
      </c>
      <c r="D7" s="14">
        <f>INDEX(附表1B頁二!B12:H23,8,1)</f>
        <v>0</v>
      </c>
      <c r="F7" s="14">
        <f>INDEX(附表1B頁二!B12:H23,8,2)</f>
        <v>0</v>
      </c>
      <c r="G7" s="14">
        <f>INDEX(附表1B頁二!B12:H23,8,3)</f>
        <v>0</v>
      </c>
      <c r="H7" s="14">
        <f>INDEX(附表1B頁二!B12:H23,8,4)</f>
        <v>0</v>
      </c>
      <c r="I7" s="14">
        <f>INDEX(附表1B頁二!B12:H23,8,5)</f>
        <v>0</v>
      </c>
      <c r="J7" s="14">
        <f>INDEX(附表1B頁二!B12:H23,8,6)</f>
        <v>0</v>
      </c>
      <c r="K7" s="14">
        <f>INDEX(附表1B頁二!B12:H23,8,7)</f>
        <v>0</v>
      </c>
      <c r="L7" s="14" t="e">
        <f>INDEX(附表1B頁二!B12:H23,8,8)</f>
        <v>#REF!</v>
      </c>
    </row>
    <row r="8" spans="1:12">
      <c r="A8" s="12" t="s">
        <v>55</v>
      </c>
      <c r="B8" s="12" t="s">
        <v>61</v>
      </c>
      <c r="C8" s="12" t="s">
        <v>60</v>
      </c>
      <c r="D8" s="14">
        <f>INDEX(附表1B頁二!B12:H23,10,1)</f>
        <v>0</v>
      </c>
      <c r="F8" s="14">
        <f>INDEX(附表1B頁二!B12:H23,10,2)</f>
        <v>0</v>
      </c>
      <c r="G8" s="14">
        <f>INDEX(附表1B頁二!B12:H23,10,3)</f>
        <v>0</v>
      </c>
      <c r="H8" s="14">
        <f>INDEX(附表1B頁二!B12:H23,10,4)</f>
        <v>0</v>
      </c>
      <c r="I8" s="14">
        <f>INDEX(附表1B頁二!B12:H23,10,5)</f>
        <v>0</v>
      </c>
      <c r="J8" s="14">
        <f>INDEX(附表1B頁二!B12:H23,10,6)</f>
        <v>0</v>
      </c>
      <c r="K8" s="14">
        <f>INDEX(附表1B頁二!B12:H23,10,7)</f>
        <v>0</v>
      </c>
      <c r="L8" s="14" t="e">
        <f>INDEX(附表1B頁二!B12:H23,10,8)</f>
        <v>#REF!</v>
      </c>
    </row>
    <row r="9" spans="1:12">
      <c r="A9" s="12" t="s">
        <v>55</v>
      </c>
      <c r="B9" s="12" t="s">
        <v>61</v>
      </c>
      <c r="C9" s="12" t="s">
        <v>57</v>
      </c>
      <c r="D9" s="14">
        <f>INDEX(附表1B頁二!B12:H23,11,1)</f>
        <v>0</v>
      </c>
      <c r="F9" s="14">
        <f>INDEX(附表1B頁二!B12:H23,11,2)</f>
        <v>0</v>
      </c>
      <c r="G9" s="14">
        <f>INDEX(附表1B頁二!B12:H23,11,3)</f>
        <v>0</v>
      </c>
      <c r="H9" s="14">
        <f>INDEX(附表1B頁二!B12:H23,11,4)</f>
        <v>0</v>
      </c>
      <c r="I9" s="14">
        <f>INDEX(附表1B頁二!B12:H23,11,5)</f>
        <v>0</v>
      </c>
      <c r="J9" s="14">
        <f>INDEX(附表1B頁二!B12:H23,11,6)</f>
        <v>0</v>
      </c>
      <c r="K9" s="14">
        <f>INDEX(附表1B頁二!B12:H23,11,7)</f>
        <v>0</v>
      </c>
      <c r="L9" s="14" t="e">
        <f>INDEX(附表1B頁二!B12:H23,11,8)</f>
        <v>#REF!</v>
      </c>
    </row>
    <row r="10" spans="1:12">
      <c r="A10" s="12" t="s">
        <v>55</v>
      </c>
      <c r="B10" s="12" t="s">
        <v>61</v>
      </c>
      <c r="C10" s="12" t="s">
        <v>58</v>
      </c>
      <c r="D10" s="14">
        <f>INDEX(附表1B頁二!B12:H23,12,1)</f>
        <v>0</v>
      </c>
      <c r="F10" s="14">
        <f>INDEX(附表1B頁二!B12:H23,12,2)</f>
        <v>0</v>
      </c>
      <c r="G10" s="14">
        <f>INDEX(附表1B頁二!B12:H23,12,3)</f>
        <v>0</v>
      </c>
      <c r="H10" s="14">
        <f>INDEX(附表1B頁二!B12:H23,12,4)</f>
        <v>0</v>
      </c>
      <c r="I10" s="14">
        <f>INDEX(附表1B頁二!B12:H23,12,5)</f>
        <v>0</v>
      </c>
      <c r="J10" s="14">
        <f>INDEX(附表1B頁二!B12:H23,12,6)</f>
        <v>0</v>
      </c>
      <c r="K10" s="14">
        <f>INDEX(附表1B頁二!B12:H23,12,7)</f>
        <v>0</v>
      </c>
      <c r="L10" s="14" t="e">
        <f>INDEX(附表1B頁二!B12:H23,12,8)</f>
        <v>#REF!</v>
      </c>
    </row>
    <row r="11" spans="1:12">
      <c r="A11" s="12" t="s">
        <v>62</v>
      </c>
      <c r="B11" s="12" t="s">
        <v>56</v>
      </c>
      <c r="C11" s="12" t="s">
        <v>63</v>
      </c>
      <c r="D11" s="13">
        <f>INDEX(附表1B頁一!B11:G22,2,1)</f>
        <v>0</v>
      </c>
      <c r="E11" s="14">
        <f>INDEX(附表1B頁一!B11:G22,2,2)</f>
        <v>0</v>
      </c>
      <c r="F11" s="14">
        <f>INDEX(附表1B頁一!B11:G22,2,3)</f>
        <v>0</v>
      </c>
      <c r="G11" s="14"/>
      <c r="H11" s="14">
        <f>INDEX(附表1B頁一!B11:G22,2,4)</f>
        <v>0</v>
      </c>
      <c r="I11" s="14">
        <f>INDEX(附表1B頁一!B11:G22,2,5)</f>
        <v>0</v>
      </c>
      <c r="J11" s="14">
        <f>INDEX(附表1B頁一!B11:G22,2,6)</f>
        <v>0</v>
      </c>
      <c r="K11" s="14" t="e">
        <f>INDEX(附表1B頁一!B11:G22,2,7)</f>
        <v>#REF!</v>
      </c>
      <c r="L11" s="14" t="e">
        <f>INDEX(附表1B頁一!B11:G22,2,8)</f>
        <v>#REF!</v>
      </c>
    </row>
    <row r="12" spans="1:12">
      <c r="A12" s="12" t="s">
        <v>64</v>
      </c>
      <c r="B12" s="12" t="s">
        <v>65</v>
      </c>
      <c r="C12" s="12" t="s">
        <v>66</v>
      </c>
      <c r="D12" s="14">
        <f>INDEX(附表1B頁一!B11:G22,3,1)</f>
        <v>0</v>
      </c>
      <c r="E12" s="14">
        <f>INDEX(附表1B頁一!B11:G22,3,2)</f>
        <v>0</v>
      </c>
      <c r="F12" s="14">
        <f>INDEX(附表1B頁一!B11:G22,3,3)</f>
        <v>0</v>
      </c>
      <c r="G12" s="14"/>
      <c r="H12" s="14">
        <f>INDEX(附表1B頁一!B11:G22,3,4)</f>
        <v>0</v>
      </c>
      <c r="I12" s="14">
        <f>INDEX(附表1B頁一!B11:G22,3,5)</f>
        <v>0</v>
      </c>
      <c r="J12" s="14">
        <f>INDEX(附表1B頁一!B11:G22,3,6)</f>
        <v>0</v>
      </c>
      <c r="K12" s="14" t="e">
        <f>INDEX(附表1B頁一!B11:G22,3,7)</f>
        <v>#REF!</v>
      </c>
      <c r="L12" s="14" t="e">
        <f>INDEX(附表1B頁一!B11:G22,3,8)</f>
        <v>#REF!</v>
      </c>
    </row>
    <row r="13" spans="1:12">
      <c r="A13" s="12" t="s">
        <v>64</v>
      </c>
      <c r="B13" s="12" t="s">
        <v>65</v>
      </c>
      <c r="C13" s="12" t="s">
        <v>67</v>
      </c>
      <c r="D13" s="14">
        <f>INDEX(附表1B頁一!B11:G22,4,1)</f>
        <v>0</v>
      </c>
      <c r="E13" s="14">
        <f>INDEX(附表1B頁一!B11:G22,4,2)</f>
        <v>0</v>
      </c>
      <c r="F13" s="14">
        <f>INDEX(附表1B頁一!B11:G22,4,3)</f>
        <v>0</v>
      </c>
      <c r="G13" s="14"/>
      <c r="H13" s="14">
        <f>INDEX(附表1B頁一!B11:G22,4,4)</f>
        <v>0</v>
      </c>
      <c r="I13" s="14">
        <f>INDEX(附表1B頁一!B11:G22,4,5)</f>
        <v>0</v>
      </c>
      <c r="J13" s="14">
        <f>INDEX(附表1B頁一!B11:G22,4,6)</f>
        <v>0</v>
      </c>
      <c r="K13" s="14" t="e">
        <f>INDEX(附表1B頁一!B11:G22,4,7)</f>
        <v>#REF!</v>
      </c>
      <c r="L13" s="14" t="e">
        <f>INDEX(附表1B頁一!B11:G22,4,8)</f>
        <v>#REF!</v>
      </c>
    </row>
    <row r="14" spans="1:12">
      <c r="A14" s="12" t="s">
        <v>64</v>
      </c>
      <c r="B14" s="12" t="s">
        <v>68</v>
      </c>
      <c r="C14" s="12" t="s">
        <v>69</v>
      </c>
      <c r="D14" s="14">
        <f>INDEX(附表1B頁一!B11:G22,6,1)</f>
        <v>0</v>
      </c>
      <c r="E14" s="14">
        <f>INDEX(附表1B頁一!B11:G22,6,2)</f>
        <v>0</v>
      </c>
      <c r="F14" s="14">
        <f>INDEX(附表1B頁一!B11:G22,6,3)</f>
        <v>0</v>
      </c>
      <c r="G14" s="14"/>
      <c r="H14" s="14">
        <f>INDEX(附表1B頁一!B11:G22,6,4)</f>
        <v>0</v>
      </c>
      <c r="I14" s="14">
        <f>INDEX(附表1B頁一!B11:G22,6,5)</f>
        <v>0</v>
      </c>
      <c r="J14" s="14">
        <f>INDEX(附表1B頁一!B11:G22,6,6)</f>
        <v>0</v>
      </c>
      <c r="K14" s="14" t="e">
        <f>INDEX(附表1B頁一!B11:G22,6,7)</f>
        <v>#REF!</v>
      </c>
      <c r="L14" s="14" t="e">
        <f>INDEX(附表1B頁一!B11:G22,6,8)</f>
        <v>#REF!</v>
      </c>
    </row>
    <row r="15" spans="1:12">
      <c r="A15" s="12" t="s">
        <v>64</v>
      </c>
      <c r="B15" s="12" t="s">
        <v>68</v>
      </c>
      <c r="C15" s="12" t="s">
        <v>66</v>
      </c>
      <c r="D15" s="14">
        <f>INDEX(附表1B頁一!B11:G22,7,1)</f>
        <v>0</v>
      </c>
      <c r="E15" s="14">
        <f>INDEX(附表1B頁一!B11:G22,7,2)</f>
        <v>0</v>
      </c>
      <c r="F15" s="14">
        <f>INDEX(附表1B頁一!B11:G22,7,3)</f>
        <v>0</v>
      </c>
      <c r="G15" s="14"/>
      <c r="H15" s="14">
        <f>INDEX(附表1B頁一!B11:G22,7,4)</f>
        <v>0</v>
      </c>
      <c r="I15" s="14">
        <f>INDEX(附表1B頁一!B11:G22,7,5)</f>
        <v>0</v>
      </c>
      <c r="J15" s="14">
        <f>INDEX(附表1B頁一!B11:G22,7,6)</f>
        <v>0</v>
      </c>
      <c r="K15" s="14" t="e">
        <f>INDEX(附表1B頁一!B11:G22,7,7)</f>
        <v>#REF!</v>
      </c>
      <c r="L15" s="14" t="e">
        <f>INDEX(附表1B頁一!B11:G22,7,8)</f>
        <v>#REF!</v>
      </c>
    </row>
    <row r="16" spans="1:12">
      <c r="A16" s="12" t="s">
        <v>64</v>
      </c>
      <c r="B16" s="12" t="s">
        <v>68</v>
      </c>
      <c r="C16" s="12" t="s">
        <v>67</v>
      </c>
      <c r="D16" s="14">
        <f>INDEX(附表1B頁一!B11:G22,8,1)</f>
        <v>0</v>
      </c>
      <c r="E16" s="14">
        <f>INDEX(附表1B頁一!B11:G22,8,2)</f>
        <v>0</v>
      </c>
      <c r="F16" s="14">
        <f>INDEX(附表1B頁一!B11:G22,8,3)</f>
        <v>0</v>
      </c>
      <c r="G16" s="14"/>
      <c r="H16" s="14">
        <f>INDEX(附表1B頁一!B11:G22,8,4)</f>
        <v>0</v>
      </c>
      <c r="I16" s="14">
        <f>INDEX(附表1B頁一!B11:G22,8,5)</f>
        <v>0</v>
      </c>
      <c r="J16" s="14">
        <f>INDEX(附表1B頁一!B11:G22,8,6)</f>
        <v>0</v>
      </c>
      <c r="K16" s="14" t="e">
        <f>INDEX(附表1B頁一!B11:G22,8,7)</f>
        <v>#REF!</v>
      </c>
      <c r="L16" s="14" t="e">
        <f>INDEX(附表1B頁一!B11:G22,8,8)</f>
        <v>#REF!</v>
      </c>
    </row>
    <row r="17" spans="1:12">
      <c r="A17" s="12" t="s">
        <v>64</v>
      </c>
      <c r="B17" s="12" t="s">
        <v>70</v>
      </c>
      <c r="C17" s="12" t="s">
        <v>69</v>
      </c>
      <c r="D17" s="14">
        <f>INDEX(附表1B頁一!B11:G22,10,1)</f>
        <v>0</v>
      </c>
      <c r="E17" s="14">
        <f>INDEX(附表1B頁一!B11:G22,10,2)</f>
        <v>0</v>
      </c>
      <c r="F17" s="14">
        <f>INDEX(附表1B頁一!B11:G22,10,3)</f>
        <v>0</v>
      </c>
      <c r="G17" s="14"/>
      <c r="H17" s="14">
        <f>INDEX(附表1B頁一!B11:G22,10,4)</f>
        <v>0</v>
      </c>
      <c r="I17" s="14">
        <f>INDEX(附表1B頁一!B11:G22,10,5)</f>
        <v>0</v>
      </c>
      <c r="J17" s="14">
        <f>INDEX(附表1B頁一!B11:G22,10,6)</f>
        <v>0</v>
      </c>
      <c r="K17" s="14" t="e">
        <f>INDEX(附表1B頁一!B11:G22,10,7)</f>
        <v>#REF!</v>
      </c>
      <c r="L17" s="14" t="e">
        <f>INDEX(附表1B頁一!B11:G22,10,8)</f>
        <v>#REF!</v>
      </c>
    </row>
    <row r="18" spans="1:12">
      <c r="A18" s="12" t="s">
        <v>64</v>
      </c>
      <c r="B18" s="12" t="s">
        <v>70</v>
      </c>
      <c r="C18" s="12" t="s">
        <v>66</v>
      </c>
      <c r="D18" s="14">
        <f>INDEX(附表1B頁一!B11:G22,11,1)</f>
        <v>0</v>
      </c>
      <c r="E18" s="14">
        <f>INDEX(附表1B頁一!B11:G22,11,2)</f>
        <v>0</v>
      </c>
      <c r="F18" s="14">
        <f>INDEX(附表1B頁一!B11:G22,11,3)</f>
        <v>0</v>
      </c>
      <c r="G18" s="14"/>
      <c r="H18" s="14">
        <f>INDEX(附表1B頁一!B11:G22,11,4)</f>
        <v>0</v>
      </c>
      <c r="I18" s="14">
        <f>INDEX(附表1B頁一!B11:G22,11,5)</f>
        <v>0</v>
      </c>
      <c r="J18" s="14">
        <f>INDEX(附表1B頁一!B11:G22,11,6)</f>
        <v>0</v>
      </c>
      <c r="K18" s="14" t="e">
        <f>INDEX(附表1B頁一!B11:G22,11,7)</f>
        <v>#REF!</v>
      </c>
      <c r="L18" s="14" t="e">
        <f>INDEX(附表1B頁一!B11:G22,11,8)</f>
        <v>#REF!</v>
      </c>
    </row>
    <row r="19" spans="1:12">
      <c r="A19" s="12" t="s">
        <v>64</v>
      </c>
      <c r="B19" s="12" t="s">
        <v>70</v>
      </c>
      <c r="C19" s="12" t="s">
        <v>67</v>
      </c>
      <c r="D19" s="14">
        <f>INDEX(附表1B頁一!B11:G22,12,1)</f>
        <v>0</v>
      </c>
      <c r="E19" s="14">
        <f>INDEX(附表1B頁一!B11:G22,12,2)</f>
        <v>0</v>
      </c>
      <c r="F19" s="14">
        <f>INDEX(附表1B頁一!B11:G22,12,3)</f>
        <v>0</v>
      </c>
      <c r="G19" s="14"/>
      <c r="H19" s="14">
        <f>INDEX(附表1B頁一!B11:G22,12,4)</f>
        <v>0</v>
      </c>
      <c r="I19" s="14">
        <f>INDEX(附表1B頁一!B11:G22,12,5)</f>
        <v>0</v>
      </c>
      <c r="J19" s="14">
        <f>INDEX(附表1B頁一!B11:G22,12,6)</f>
        <v>0</v>
      </c>
      <c r="K19" s="14" t="e">
        <f>INDEX(附表1B頁一!B11:G22,12,7)</f>
        <v>#REF!</v>
      </c>
      <c r="L19" s="14" t="e">
        <f>INDEX(附表1B頁一!B11:G22,12,8)</f>
        <v>#REF!</v>
      </c>
    </row>
    <row r="20" spans="1:12">
      <c r="A20" s="12" t="s">
        <v>71</v>
      </c>
      <c r="B20" s="12" t="s">
        <v>65</v>
      </c>
      <c r="C20" s="12" t="s">
        <v>72</v>
      </c>
      <c r="D20" s="13" t="e">
        <f>INDEX(#REF!,2,1)</f>
        <v>#REF!</v>
      </c>
      <c r="F20" s="13" t="e">
        <f>INDEX(#REF!,2,2)</f>
        <v>#REF!</v>
      </c>
      <c r="G20" s="13"/>
      <c r="H20" s="13" t="e">
        <f>INDEX(#REF!,2,3)</f>
        <v>#REF!</v>
      </c>
      <c r="I20" s="13" t="e">
        <f>INDEX(#REF!,2,4)</f>
        <v>#REF!</v>
      </c>
      <c r="J20" s="13" t="e">
        <f>INDEX(#REF!,2,5)</f>
        <v>#REF!</v>
      </c>
      <c r="K20" s="13" t="e">
        <f>INDEX(#REF!,2,6)</f>
        <v>#REF!</v>
      </c>
      <c r="L20" s="13" t="e">
        <f>INDEX(#REF!,2,7)</f>
        <v>#REF!</v>
      </c>
    </row>
    <row r="21" spans="1:12">
      <c r="A21" s="12" t="s">
        <v>71</v>
      </c>
      <c r="B21" s="12" t="s">
        <v>73</v>
      </c>
      <c r="C21" s="12" t="s">
        <v>74</v>
      </c>
      <c r="D21" s="13" t="e">
        <f>INDEX(#REF!,3,1)</f>
        <v>#REF!</v>
      </c>
      <c r="F21" s="13" t="e">
        <f>INDEX(#REF!,3,2)</f>
        <v>#REF!</v>
      </c>
      <c r="G21" s="13"/>
      <c r="H21" s="13" t="e">
        <f>INDEX(#REF!,3,3)</f>
        <v>#REF!</v>
      </c>
      <c r="I21" s="13" t="e">
        <f>INDEX(#REF!,3,4)</f>
        <v>#REF!</v>
      </c>
      <c r="J21" s="13" t="e">
        <f>INDEX(#REF!,3,5)</f>
        <v>#REF!</v>
      </c>
      <c r="K21" s="13" t="e">
        <f>INDEX(#REF!,3,6)</f>
        <v>#REF!</v>
      </c>
      <c r="L21" s="13" t="e">
        <f>INDEX(#REF!,3,7)</f>
        <v>#REF!</v>
      </c>
    </row>
    <row r="22" spans="1:12">
      <c r="A22" s="12" t="s">
        <v>71</v>
      </c>
      <c r="B22" s="12" t="s">
        <v>73</v>
      </c>
      <c r="C22" s="12" t="s">
        <v>75</v>
      </c>
      <c r="D22" s="13" t="e">
        <f>INDEX(#REF!,4,1)</f>
        <v>#REF!</v>
      </c>
      <c r="F22" s="13" t="e">
        <f>INDEX(#REF!,4,2)</f>
        <v>#REF!</v>
      </c>
      <c r="G22" s="13"/>
      <c r="H22" s="13" t="e">
        <f>INDEX(#REF!,4,3)</f>
        <v>#REF!</v>
      </c>
      <c r="I22" s="13" t="e">
        <f>INDEX(#REF!,4,4)</f>
        <v>#REF!</v>
      </c>
      <c r="J22" s="13" t="e">
        <f>INDEX(#REF!,4,5)</f>
        <v>#REF!</v>
      </c>
      <c r="K22" s="13" t="e">
        <f>INDEX(#REF!,4,6)</f>
        <v>#REF!</v>
      </c>
      <c r="L22" s="13" t="e">
        <f>INDEX(#REF!,4,7)</f>
        <v>#REF!</v>
      </c>
    </row>
    <row r="23" spans="1:12">
      <c r="A23" s="12" t="s">
        <v>71</v>
      </c>
      <c r="B23" s="12" t="s">
        <v>76</v>
      </c>
      <c r="C23" s="12" t="s">
        <v>77</v>
      </c>
      <c r="D23" s="14" t="e">
        <f>INDEX(#REF!,6,1)</f>
        <v>#REF!</v>
      </c>
      <c r="F23" s="14" t="e">
        <f>INDEX(#REF!,6,2)</f>
        <v>#REF!</v>
      </c>
      <c r="G23" s="14"/>
      <c r="H23" s="14" t="e">
        <f>INDEX(#REF!,6,3)</f>
        <v>#REF!</v>
      </c>
      <c r="I23" s="14" t="e">
        <f>INDEX(#REF!,6,4)</f>
        <v>#REF!</v>
      </c>
      <c r="J23" s="14" t="e">
        <f>INDEX(#REF!,6,5)</f>
        <v>#REF!</v>
      </c>
      <c r="K23" s="14" t="e">
        <f>INDEX(#REF!,6,6)</f>
        <v>#REF!</v>
      </c>
      <c r="L23" s="14" t="e">
        <f>INDEX(#REF!,6,7)</f>
        <v>#REF!</v>
      </c>
    </row>
    <row r="24" spans="1:12">
      <c r="A24" s="12" t="s">
        <v>71</v>
      </c>
      <c r="B24" s="12" t="s">
        <v>76</v>
      </c>
      <c r="C24" s="12" t="s">
        <v>74</v>
      </c>
      <c r="D24" s="14" t="e">
        <f>INDEX(#REF!,7,1)</f>
        <v>#REF!</v>
      </c>
      <c r="F24" s="14" t="e">
        <f>INDEX(#REF!,7,2)</f>
        <v>#REF!</v>
      </c>
      <c r="G24" s="14"/>
      <c r="H24" s="14" t="e">
        <f>INDEX(#REF!,7,3)</f>
        <v>#REF!</v>
      </c>
      <c r="I24" s="14" t="e">
        <f>INDEX(#REF!,7,4)</f>
        <v>#REF!</v>
      </c>
      <c r="J24" s="14" t="e">
        <f>INDEX(#REF!,7,5)</f>
        <v>#REF!</v>
      </c>
      <c r="K24" s="14" t="e">
        <f>INDEX(#REF!,7,6)</f>
        <v>#REF!</v>
      </c>
      <c r="L24" s="14" t="e">
        <f>INDEX(#REF!,7,7)</f>
        <v>#REF!</v>
      </c>
    </row>
    <row r="25" spans="1:12">
      <c r="A25" s="12" t="s">
        <v>71</v>
      </c>
      <c r="B25" s="12" t="s">
        <v>76</v>
      </c>
      <c r="C25" s="12" t="s">
        <v>75</v>
      </c>
      <c r="D25" s="14" t="e">
        <f>INDEX(#REF!,8,1)</f>
        <v>#REF!</v>
      </c>
      <c r="F25" s="14" t="e">
        <f>INDEX(#REF!,8,2)</f>
        <v>#REF!</v>
      </c>
      <c r="G25" s="14"/>
      <c r="H25" s="14" t="e">
        <f>INDEX(#REF!,8,3)</f>
        <v>#REF!</v>
      </c>
      <c r="I25" s="14" t="e">
        <f>INDEX(#REF!,8,4)</f>
        <v>#REF!</v>
      </c>
      <c r="J25" s="14" t="e">
        <f>INDEX(#REF!,8,5)</f>
        <v>#REF!</v>
      </c>
      <c r="K25" s="14" t="e">
        <f>INDEX(#REF!,8,6)</f>
        <v>#REF!</v>
      </c>
      <c r="L25" s="14" t="e">
        <f>INDEX(#REF!,8,7)</f>
        <v>#REF!</v>
      </c>
    </row>
    <row r="26" spans="1:12">
      <c r="A26" s="12" t="s">
        <v>71</v>
      </c>
      <c r="B26" s="12" t="s">
        <v>78</v>
      </c>
      <c r="C26" s="12" t="s">
        <v>77</v>
      </c>
      <c r="D26" s="14" t="e">
        <f>INDEX(#REF!,10,1)</f>
        <v>#REF!</v>
      </c>
      <c r="F26" s="14" t="e">
        <f>INDEX(#REF!,10,2)</f>
        <v>#REF!</v>
      </c>
      <c r="G26" s="14"/>
      <c r="H26" s="14" t="e">
        <f>INDEX(#REF!,10,3)</f>
        <v>#REF!</v>
      </c>
      <c r="I26" s="14" t="e">
        <f>INDEX(#REF!,10,4)</f>
        <v>#REF!</v>
      </c>
      <c r="J26" s="14" t="e">
        <f>INDEX(#REF!,10,5)</f>
        <v>#REF!</v>
      </c>
      <c r="K26" s="14" t="e">
        <f>INDEX(#REF!,10,6)</f>
        <v>#REF!</v>
      </c>
      <c r="L26" s="14" t="e">
        <f>INDEX(#REF!,10,7)</f>
        <v>#REF!</v>
      </c>
    </row>
    <row r="27" spans="1:12">
      <c r="A27" s="12" t="s">
        <v>71</v>
      </c>
      <c r="B27" s="12" t="s">
        <v>78</v>
      </c>
      <c r="C27" s="12" t="s">
        <v>74</v>
      </c>
      <c r="D27" s="14" t="e">
        <f>INDEX(#REF!,11,1)</f>
        <v>#REF!</v>
      </c>
      <c r="F27" s="14" t="e">
        <f>INDEX(#REF!,11,2)</f>
        <v>#REF!</v>
      </c>
      <c r="G27" s="14"/>
      <c r="H27" s="14" t="e">
        <f>INDEX(#REF!,11,3)</f>
        <v>#REF!</v>
      </c>
      <c r="I27" s="14" t="e">
        <f>INDEX(#REF!,11,4)</f>
        <v>#REF!</v>
      </c>
      <c r="J27" s="14" t="e">
        <f>INDEX(#REF!,11,5)</f>
        <v>#REF!</v>
      </c>
      <c r="K27" s="14" t="e">
        <f>INDEX(#REF!,11,6)</f>
        <v>#REF!</v>
      </c>
      <c r="L27" s="14" t="e">
        <f>INDEX(#REF!,11,7)</f>
        <v>#REF!</v>
      </c>
    </row>
    <row r="28" spans="1:12">
      <c r="A28" s="12" t="s">
        <v>71</v>
      </c>
      <c r="B28" s="12" t="s">
        <v>78</v>
      </c>
      <c r="C28" s="12" t="s">
        <v>75</v>
      </c>
      <c r="D28" s="14" t="e">
        <f>INDEX(#REF!,12,1)</f>
        <v>#REF!</v>
      </c>
      <c r="F28" s="14" t="e">
        <f>INDEX(#REF!,12,2)</f>
        <v>#REF!</v>
      </c>
      <c r="G28" s="14"/>
      <c r="H28" s="14" t="e">
        <f>INDEX(#REF!,12,3)</f>
        <v>#REF!</v>
      </c>
      <c r="I28" s="14" t="e">
        <f>INDEX(#REF!,12,4)</f>
        <v>#REF!</v>
      </c>
      <c r="J28" s="14" t="e">
        <f>INDEX(#REF!,12,5)</f>
        <v>#REF!</v>
      </c>
      <c r="K28" s="14" t="e">
        <f>INDEX(#REF!,12,6)</f>
        <v>#REF!</v>
      </c>
      <c r="L28" s="14" t="e">
        <f>INDEX(#REF!,12,7)</f>
        <v>#REF!</v>
      </c>
    </row>
    <row r="29" spans="1:12">
      <c r="A29" s="12" t="s">
        <v>79</v>
      </c>
      <c r="B29" s="12" t="s">
        <v>73</v>
      </c>
      <c r="C29" s="12" t="s">
        <v>80</v>
      </c>
      <c r="D29" s="14">
        <v>0</v>
      </c>
      <c r="E29" s="14">
        <v>0</v>
      </c>
      <c r="F29" s="14">
        <v>0</v>
      </c>
      <c r="G29" s="14"/>
      <c r="H29" s="14">
        <v>0</v>
      </c>
      <c r="I29" s="14">
        <v>0</v>
      </c>
      <c r="J29" s="14">
        <v>0</v>
      </c>
      <c r="K29" s="14">
        <v>0</v>
      </c>
      <c r="L29" s="14">
        <v>0</v>
      </c>
    </row>
    <row r="30" spans="1:12">
      <c r="A30" s="12" t="s">
        <v>79</v>
      </c>
      <c r="B30" s="12" t="s">
        <v>73</v>
      </c>
      <c r="C30" s="12" t="s">
        <v>81</v>
      </c>
      <c r="D30" s="14">
        <v>0</v>
      </c>
      <c r="E30" s="14">
        <v>0</v>
      </c>
      <c r="F30" s="14">
        <v>0</v>
      </c>
      <c r="G30" s="14"/>
      <c r="H30" s="14">
        <v>0</v>
      </c>
      <c r="I30" s="14">
        <v>0</v>
      </c>
      <c r="J30" s="14">
        <v>0</v>
      </c>
      <c r="K30" s="14">
        <v>0</v>
      </c>
      <c r="L30" s="14">
        <v>0</v>
      </c>
    </row>
    <row r="31" spans="1:12">
      <c r="A31" s="12" t="s">
        <v>79</v>
      </c>
      <c r="B31" s="12" t="s">
        <v>73</v>
      </c>
      <c r="C31" s="12" t="s">
        <v>82</v>
      </c>
      <c r="D31" s="14">
        <v>0</v>
      </c>
      <c r="E31" s="14">
        <v>0</v>
      </c>
      <c r="F31" s="14">
        <v>0</v>
      </c>
      <c r="G31" s="14"/>
      <c r="H31" s="14">
        <v>0</v>
      </c>
      <c r="I31" s="14">
        <v>0</v>
      </c>
      <c r="J31" s="14">
        <v>0</v>
      </c>
      <c r="K31" s="14">
        <v>0</v>
      </c>
      <c r="L31" s="14">
        <v>0</v>
      </c>
    </row>
    <row r="32" spans="1:12">
      <c r="A32" s="12" t="s">
        <v>79</v>
      </c>
      <c r="B32" s="12" t="s">
        <v>76</v>
      </c>
      <c r="C32" s="12" t="s">
        <v>80</v>
      </c>
      <c r="D32" s="14">
        <v>0</v>
      </c>
      <c r="E32" s="14">
        <v>0</v>
      </c>
      <c r="F32" s="14">
        <v>0</v>
      </c>
      <c r="G32" s="14"/>
      <c r="H32" s="14">
        <v>0</v>
      </c>
      <c r="I32" s="14">
        <v>0</v>
      </c>
      <c r="J32" s="14">
        <v>0</v>
      </c>
      <c r="K32" s="14">
        <v>0</v>
      </c>
      <c r="L32" s="14">
        <v>0</v>
      </c>
    </row>
    <row r="33" spans="1:12">
      <c r="A33" s="12" t="s">
        <v>79</v>
      </c>
      <c r="B33" s="12" t="s">
        <v>76</v>
      </c>
      <c r="C33" s="12" t="s">
        <v>81</v>
      </c>
      <c r="D33" s="14">
        <v>0</v>
      </c>
      <c r="E33" s="14">
        <v>0</v>
      </c>
      <c r="F33" s="14">
        <v>0</v>
      </c>
      <c r="G33" s="14"/>
      <c r="H33" s="14">
        <v>0</v>
      </c>
      <c r="I33" s="14">
        <v>0</v>
      </c>
      <c r="J33" s="14">
        <v>0</v>
      </c>
      <c r="K33" s="14">
        <v>0</v>
      </c>
      <c r="L33" s="14">
        <v>0</v>
      </c>
    </row>
    <row r="34" spans="1:12">
      <c r="A34" s="12" t="s">
        <v>79</v>
      </c>
      <c r="B34" s="12" t="s">
        <v>76</v>
      </c>
      <c r="C34" s="12" t="s">
        <v>82</v>
      </c>
      <c r="D34" s="14">
        <v>0</v>
      </c>
      <c r="E34" s="14">
        <v>0</v>
      </c>
      <c r="F34" s="14">
        <v>0</v>
      </c>
      <c r="G34" s="14"/>
      <c r="H34" s="14">
        <v>0</v>
      </c>
      <c r="I34" s="14">
        <v>0</v>
      </c>
      <c r="J34" s="14">
        <v>0</v>
      </c>
      <c r="K34" s="14">
        <v>0</v>
      </c>
      <c r="L34" s="14">
        <v>0</v>
      </c>
    </row>
    <row r="35" spans="1:12">
      <c r="A35" s="12" t="s">
        <v>79</v>
      </c>
      <c r="B35" s="12" t="s">
        <v>78</v>
      </c>
      <c r="C35" s="12" t="s">
        <v>80</v>
      </c>
      <c r="D35" s="14">
        <v>0</v>
      </c>
      <c r="E35" s="14">
        <v>0</v>
      </c>
      <c r="F35" s="14">
        <v>0</v>
      </c>
      <c r="G35" s="14"/>
      <c r="H35" s="14">
        <v>0</v>
      </c>
      <c r="I35" s="14">
        <v>0</v>
      </c>
      <c r="J35" s="14">
        <v>0</v>
      </c>
      <c r="K35" s="14">
        <v>0</v>
      </c>
      <c r="L35" s="14">
        <v>0</v>
      </c>
    </row>
    <row r="36" spans="1:12">
      <c r="A36" s="12" t="s">
        <v>79</v>
      </c>
      <c r="B36" s="12" t="s">
        <v>78</v>
      </c>
      <c r="C36" s="12" t="s">
        <v>81</v>
      </c>
      <c r="D36" s="14">
        <v>0</v>
      </c>
      <c r="E36" s="14">
        <v>0</v>
      </c>
      <c r="F36" s="14">
        <v>0</v>
      </c>
      <c r="G36" s="14"/>
      <c r="H36" s="14">
        <v>0</v>
      </c>
      <c r="I36" s="14">
        <v>0</v>
      </c>
      <c r="J36" s="14">
        <v>0</v>
      </c>
      <c r="K36" s="14">
        <v>0</v>
      </c>
      <c r="L36" s="14">
        <v>0</v>
      </c>
    </row>
    <row r="37" spans="1:12">
      <c r="A37" s="12" t="s">
        <v>79</v>
      </c>
      <c r="B37" s="12" t="s">
        <v>78</v>
      </c>
      <c r="C37" s="12" t="s">
        <v>82</v>
      </c>
      <c r="D37" s="14">
        <v>0</v>
      </c>
      <c r="E37" s="14">
        <v>0</v>
      </c>
      <c r="F37" s="14">
        <v>0</v>
      </c>
      <c r="G37" s="14"/>
      <c r="H37" s="14">
        <v>0</v>
      </c>
      <c r="I37" s="14">
        <v>0</v>
      </c>
      <c r="J37" s="14">
        <v>0</v>
      </c>
      <c r="K37" s="14">
        <v>0</v>
      </c>
      <c r="L37" s="14">
        <v>0</v>
      </c>
    </row>
  </sheetData>
  <phoneticPr fontId="1"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工作表4">
    <pageSetUpPr fitToPage="1"/>
  </sheetPr>
  <dimension ref="A1:L43"/>
  <sheetViews>
    <sheetView showGridLines="0" showZeros="0" view="pageBreakPreview" zoomScaleNormal="110" zoomScaleSheetLayoutView="100" workbookViewId="0">
      <selection activeCell="C15" sqref="C15"/>
    </sheetView>
  </sheetViews>
  <sheetFormatPr defaultColWidth="9" defaultRowHeight="15.75"/>
  <cols>
    <col min="1" max="1" width="12" style="4" customWidth="1"/>
    <col min="2" max="3" width="24.625" style="4" customWidth="1"/>
    <col min="4" max="4" width="14.375" style="4" customWidth="1"/>
    <col min="5" max="8" width="15.625" style="4" customWidth="1"/>
    <col min="9" max="9" width="11.625" style="4" customWidth="1"/>
    <col min="10" max="16384" width="9" style="4"/>
  </cols>
  <sheetData>
    <row r="1" spans="1:9">
      <c r="A1" s="684" t="s">
        <v>271</v>
      </c>
      <c r="B1" s="685"/>
      <c r="C1" s="685"/>
      <c r="D1" s="685"/>
      <c r="E1" s="685"/>
      <c r="F1" s="685"/>
      <c r="G1" s="685"/>
      <c r="H1" s="685"/>
      <c r="I1" s="28"/>
    </row>
    <row r="2" spans="1:9">
      <c r="A2" s="686" t="s">
        <v>258</v>
      </c>
      <c r="B2" s="687"/>
      <c r="C2" s="687"/>
      <c r="D2" s="687"/>
      <c r="E2" s="687"/>
      <c r="F2" s="687"/>
      <c r="G2" s="687"/>
      <c r="H2" s="687"/>
      <c r="I2" s="28"/>
    </row>
    <row r="3" spans="1:9">
      <c r="A3" s="212" t="s">
        <v>385</v>
      </c>
      <c r="B3" s="213"/>
      <c r="C3" s="213"/>
      <c r="D3" s="213"/>
      <c r="E3" s="213"/>
      <c r="F3" s="213"/>
      <c r="G3" s="213"/>
      <c r="H3" s="213"/>
    </row>
    <row r="4" spans="1:9">
      <c r="A4" s="683" t="s">
        <v>383</v>
      </c>
      <c r="B4" s="683"/>
      <c r="C4" s="688">
        <f>附表1A!C20</f>
        <v>0</v>
      </c>
      <c r="D4" s="688"/>
      <c r="E4" s="688"/>
      <c r="F4" s="213"/>
      <c r="G4" s="214" t="s">
        <v>259</v>
      </c>
      <c r="H4" s="215">
        <f>附表1A!$C$23</f>
        <v>0</v>
      </c>
    </row>
    <row r="5" spans="1:9">
      <c r="A5" s="216" t="s">
        <v>135</v>
      </c>
      <c r="B5" s="216"/>
      <c r="C5" s="216"/>
      <c r="D5" s="216"/>
      <c r="E5" s="216"/>
      <c r="F5" s="216"/>
      <c r="G5" s="216"/>
      <c r="H5" s="216"/>
      <c r="I5" s="76"/>
    </row>
    <row r="6" spans="1:9">
      <c r="A6" s="217"/>
      <c r="B6" s="691" t="s">
        <v>260</v>
      </c>
      <c r="C6" s="692"/>
      <c r="D6" s="693"/>
      <c r="E6" s="694" t="s">
        <v>486</v>
      </c>
      <c r="F6" s="695"/>
      <c r="G6" s="698" t="s">
        <v>487</v>
      </c>
      <c r="H6" s="581"/>
      <c r="I6" s="77"/>
    </row>
    <row r="7" spans="1:9">
      <c r="A7" s="218"/>
      <c r="B7" s="691"/>
      <c r="C7" s="692"/>
      <c r="D7" s="693"/>
      <c r="E7" s="696" t="s">
        <v>519</v>
      </c>
      <c r="F7" s="697"/>
      <c r="G7" s="699" t="s">
        <v>520</v>
      </c>
      <c r="H7" s="583"/>
      <c r="I7" s="77"/>
    </row>
    <row r="8" spans="1:9" ht="15" customHeight="1">
      <c r="A8" s="219" t="s">
        <v>5</v>
      </c>
      <c r="B8" s="220" t="s">
        <v>6</v>
      </c>
      <c r="C8" s="221" t="s">
        <v>200</v>
      </c>
      <c r="D8" s="222" t="s">
        <v>201</v>
      </c>
      <c r="E8" s="223" t="s">
        <v>202</v>
      </c>
      <c r="F8" s="222" t="s">
        <v>203</v>
      </c>
      <c r="G8" s="224" t="s">
        <v>204</v>
      </c>
      <c r="H8" s="217" t="s">
        <v>205</v>
      </c>
      <c r="I8" s="78"/>
    </row>
    <row r="9" spans="1:9" s="5" customFormat="1" ht="63.75" customHeight="1">
      <c r="A9" s="225" t="s">
        <v>261</v>
      </c>
      <c r="B9" s="226" t="s">
        <v>521</v>
      </c>
      <c r="C9" s="227" t="s">
        <v>522</v>
      </c>
      <c r="D9" s="228" t="s">
        <v>523</v>
      </c>
      <c r="E9" s="229" t="s">
        <v>272</v>
      </c>
      <c r="F9" s="228" t="s">
        <v>262</v>
      </c>
      <c r="G9" s="230" t="s">
        <v>273</v>
      </c>
      <c r="H9" s="225" t="s">
        <v>384</v>
      </c>
    </row>
    <row r="10" spans="1:9">
      <c r="A10" s="231"/>
      <c r="B10" s="232" t="s">
        <v>151</v>
      </c>
      <c r="C10" s="233" t="s">
        <v>151</v>
      </c>
      <c r="D10" s="234"/>
      <c r="E10" s="235"/>
      <c r="F10" s="236"/>
      <c r="G10" s="237"/>
      <c r="H10" s="238"/>
    </row>
    <row r="11" spans="1:9" ht="16.350000000000001" customHeight="1">
      <c r="A11" s="239" t="s">
        <v>263</v>
      </c>
      <c r="B11" s="240"/>
      <c r="C11" s="241"/>
      <c r="D11" s="234"/>
      <c r="E11" s="235"/>
      <c r="F11" s="236"/>
      <c r="G11" s="237"/>
      <c r="H11" s="242"/>
    </row>
    <row r="12" spans="1:9" ht="16.350000000000001" customHeight="1">
      <c r="A12" s="243" t="s">
        <v>264</v>
      </c>
      <c r="B12" s="244"/>
      <c r="C12" s="245"/>
      <c r="D12" s="246"/>
      <c r="E12" s="247"/>
      <c r="F12" s="246"/>
      <c r="G12" s="248"/>
      <c r="H12" s="249"/>
    </row>
    <row r="13" spans="1:9" ht="16.350000000000001" customHeight="1">
      <c r="A13" s="250" t="s">
        <v>265</v>
      </c>
      <c r="B13" s="251"/>
      <c r="C13" s="252"/>
      <c r="D13" s="253"/>
      <c r="E13" s="254"/>
      <c r="F13" s="253"/>
      <c r="G13" s="255"/>
      <c r="H13" s="256"/>
    </row>
    <row r="14" spans="1:9" ht="16.350000000000001" customHeight="1">
      <c r="A14" s="257" t="s">
        <v>266</v>
      </c>
      <c r="B14" s="258"/>
      <c r="C14" s="259"/>
      <c r="D14" s="260"/>
      <c r="E14" s="261"/>
      <c r="F14" s="260"/>
      <c r="G14" s="262"/>
      <c r="H14" s="256"/>
    </row>
    <row r="15" spans="1:9">
      <c r="A15" s="263" t="s">
        <v>267</v>
      </c>
      <c r="B15" s="264"/>
      <c r="C15" s="265"/>
      <c r="D15" s="266"/>
      <c r="E15" s="267"/>
      <c r="F15" s="266"/>
      <c r="G15" s="268"/>
      <c r="H15" s="238"/>
    </row>
    <row r="16" spans="1:9" ht="16.350000000000001" customHeight="1">
      <c r="A16" s="243" t="s">
        <v>264</v>
      </c>
      <c r="B16" s="269"/>
      <c r="C16" s="270"/>
      <c r="D16" s="246"/>
      <c r="E16" s="247"/>
      <c r="F16" s="246"/>
      <c r="G16" s="248"/>
      <c r="H16" s="249"/>
    </row>
    <row r="17" spans="1:12" ht="16.350000000000001" customHeight="1">
      <c r="A17" s="250" t="s">
        <v>265</v>
      </c>
      <c r="B17" s="251"/>
      <c r="C17" s="252"/>
      <c r="D17" s="253"/>
      <c r="E17" s="254"/>
      <c r="F17" s="253"/>
      <c r="G17" s="255"/>
      <c r="H17" s="256"/>
    </row>
    <row r="18" spans="1:12" ht="16.350000000000001" customHeight="1">
      <c r="A18" s="250" t="s">
        <v>266</v>
      </c>
      <c r="B18" s="251"/>
      <c r="C18" s="252"/>
      <c r="D18" s="253"/>
      <c r="E18" s="254"/>
      <c r="F18" s="253"/>
      <c r="G18" s="255"/>
      <c r="H18" s="256"/>
    </row>
    <row r="19" spans="1:12">
      <c r="A19" s="263" t="s">
        <v>268</v>
      </c>
      <c r="B19" s="264"/>
      <c r="C19" s="265"/>
      <c r="D19" s="236"/>
      <c r="E19" s="235"/>
      <c r="F19" s="236"/>
      <c r="G19" s="237"/>
      <c r="H19" s="238"/>
    </row>
    <row r="20" spans="1:12" ht="16.350000000000001" customHeight="1">
      <c r="A20" s="271" t="s">
        <v>264</v>
      </c>
      <c r="B20" s="269"/>
      <c r="C20" s="270"/>
      <c r="D20" s="246"/>
      <c r="E20" s="247"/>
      <c r="F20" s="246"/>
      <c r="G20" s="248"/>
      <c r="H20" s="249"/>
    </row>
    <row r="21" spans="1:12" ht="16.350000000000001" customHeight="1">
      <c r="A21" s="250" t="s">
        <v>265</v>
      </c>
      <c r="B21" s="251"/>
      <c r="C21" s="252"/>
      <c r="D21" s="253"/>
      <c r="E21" s="254"/>
      <c r="F21" s="253"/>
      <c r="G21" s="255"/>
      <c r="H21" s="256"/>
    </row>
    <row r="22" spans="1:12" ht="16.5" customHeight="1" thickBot="1">
      <c r="A22" s="250" t="s">
        <v>266</v>
      </c>
      <c r="B22" s="251"/>
      <c r="C22" s="252"/>
      <c r="D22" s="253"/>
      <c r="E22" s="272"/>
      <c r="F22" s="273"/>
      <c r="G22" s="274"/>
      <c r="H22" s="275"/>
    </row>
    <row r="23" spans="1:12" ht="18" customHeight="1" thickTop="1">
      <c r="A23" s="276" t="s">
        <v>434</v>
      </c>
      <c r="B23" s="277"/>
      <c r="C23" s="278"/>
      <c r="D23" s="279" t="s">
        <v>269</v>
      </c>
      <c r="E23" s="280">
        <f>SUM(E12:E14,E16:E18,E20:E22)</f>
        <v>0</v>
      </c>
      <c r="F23" s="281">
        <f>SUM(F12:F14,F16:F18,F20:F22)</f>
        <v>0</v>
      </c>
      <c r="G23" s="282">
        <f>SUM(G12:G14,G16:G18,G20:G22)</f>
        <v>0</v>
      </c>
      <c r="H23" s="283">
        <f>SUM(H12:H14,H16:H18,H20:H22)</f>
        <v>0</v>
      </c>
      <c r="I23" s="7"/>
      <c r="J23" s="7"/>
      <c r="K23" s="7"/>
    </row>
    <row r="24" spans="1:12" ht="18" customHeight="1">
      <c r="A24" s="276"/>
      <c r="B24" s="277"/>
      <c r="C24" s="278"/>
      <c r="D24" s="278"/>
      <c r="E24" s="284"/>
      <c r="F24" s="284"/>
      <c r="G24" s="285"/>
      <c r="H24" s="286"/>
      <c r="I24" s="7"/>
      <c r="J24" s="7"/>
      <c r="K24" s="7"/>
    </row>
    <row r="25" spans="1:12" ht="17.25" customHeight="1">
      <c r="A25" s="287" t="s">
        <v>408</v>
      </c>
      <c r="B25" s="277"/>
      <c r="C25" s="278"/>
      <c r="D25" s="278"/>
      <c r="E25" s="288"/>
      <c r="F25" s="288"/>
      <c r="G25" s="288"/>
      <c r="H25" s="288"/>
      <c r="I25" s="79"/>
      <c r="J25" s="7"/>
      <c r="K25" s="7"/>
      <c r="L25" s="7"/>
    </row>
    <row r="26" spans="1:12" ht="21" customHeight="1">
      <c r="A26" s="689" t="s">
        <v>270</v>
      </c>
      <c r="B26" s="690"/>
      <c r="C26" s="690"/>
      <c r="D26" s="690"/>
      <c r="E26" s="690"/>
      <c r="F26" s="690"/>
      <c r="G26" s="690"/>
      <c r="H26" s="690"/>
      <c r="I26" s="27"/>
      <c r="J26" s="7"/>
      <c r="K26" s="7"/>
      <c r="L26" s="7"/>
    </row>
    <row r="43" ht="12" customHeight="1"/>
  </sheetData>
  <sheetProtection formatCells="0"/>
  <mergeCells count="11">
    <mergeCell ref="A4:B4"/>
    <mergeCell ref="A1:H1"/>
    <mergeCell ref="A2:H2"/>
    <mergeCell ref="C4:E4"/>
    <mergeCell ref="A26:H26"/>
    <mergeCell ref="B6:C7"/>
    <mergeCell ref="D6:D7"/>
    <mergeCell ref="E6:F6"/>
    <mergeCell ref="E7:F7"/>
    <mergeCell ref="G6:H6"/>
    <mergeCell ref="G7:H7"/>
  </mergeCells>
  <phoneticPr fontId="1" type="noConversion"/>
  <pageMargins left="0.47244094488188981" right="0.31496062992125984" top="0.55118110236220474" bottom="0.35433070866141736" header="0.31496062992125984" footer="0.31496062992125984"/>
  <pageSetup paperSize="9" scale="92" fitToHeight="0" orientation="landscape" r:id="rId1"/>
  <headerFooter>
    <oddFooter>&amp;C&amp;"Times New Roman,標準"&amp;10 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工作表5">
    <pageSetUpPr fitToPage="1"/>
  </sheetPr>
  <dimension ref="A1:J41"/>
  <sheetViews>
    <sheetView showGridLines="0" showZeros="0" view="pageBreakPreview" zoomScaleNormal="110" zoomScaleSheetLayoutView="100" zoomScalePageLayoutView="85" workbookViewId="0">
      <selection activeCell="B6" sqref="B6:D7"/>
    </sheetView>
  </sheetViews>
  <sheetFormatPr defaultColWidth="9" defaultRowHeight="15.75"/>
  <cols>
    <col min="1" max="1" width="19.125" style="4" customWidth="1"/>
    <col min="2" max="2" width="13.75" style="4" customWidth="1"/>
    <col min="3" max="3" width="12.125" style="4" customWidth="1"/>
    <col min="4" max="4" width="25" style="4" customWidth="1"/>
    <col min="5" max="5" width="16.125" style="4" customWidth="1"/>
    <col min="6" max="6" width="16.375" style="4" customWidth="1"/>
    <col min="7" max="7" width="14.75" style="4" customWidth="1"/>
    <col min="8" max="8" width="15.375" style="4" customWidth="1"/>
    <col min="9" max="9" width="15.125" style="4" customWidth="1"/>
    <col min="10" max="10" width="10.375" style="4" customWidth="1"/>
    <col min="11" max="16384" width="9" style="4"/>
  </cols>
  <sheetData>
    <row r="1" spans="1:10" ht="16.5">
      <c r="A1" s="722" t="s">
        <v>524</v>
      </c>
      <c r="B1" s="723"/>
      <c r="C1" s="724"/>
      <c r="D1" s="723"/>
      <c r="E1" s="723"/>
      <c r="F1" s="723"/>
      <c r="G1" s="723"/>
      <c r="H1" s="723"/>
      <c r="I1" s="723"/>
      <c r="J1" s="289"/>
    </row>
    <row r="2" spans="1:10" ht="16.5">
      <c r="A2" s="722" t="s">
        <v>525</v>
      </c>
      <c r="B2" s="723"/>
      <c r="C2" s="723"/>
      <c r="D2" s="723"/>
      <c r="E2" s="723"/>
      <c r="F2" s="723"/>
      <c r="G2" s="723"/>
      <c r="H2" s="723"/>
      <c r="I2" s="723"/>
      <c r="J2" s="289"/>
    </row>
    <row r="3" spans="1:10">
      <c r="A3" s="212" t="s">
        <v>526</v>
      </c>
      <c r="B3" s="213"/>
      <c r="C3" s="213"/>
      <c r="D3" s="213"/>
      <c r="E3" s="213"/>
      <c r="F3" s="213"/>
      <c r="G3" s="213"/>
      <c r="H3" s="213"/>
      <c r="I3" s="213"/>
      <c r="J3" s="213"/>
    </row>
    <row r="4" spans="1:10" ht="16.5">
      <c r="A4" s="683" t="s">
        <v>527</v>
      </c>
      <c r="B4" s="683"/>
      <c r="C4" s="688">
        <f>附表1A!$C$20</f>
        <v>0</v>
      </c>
      <c r="D4" s="688"/>
      <c r="E4" s="688"/>
      <c r="F4" s="688"/>
      <c r="G4" s="213"/>
      <c r="H4" s="214" t="s">
        <v>528</v>
      </c>
      <c r="I4" s="215">
        <f>附表1A!$C$23</f>
        <v>0</v>
      </c>
      <c r="J4" s="213"/>
    </row>
    <row r="5" spans="1:10" ht="11.25" customHeight="1">
      <c r="A5" s="290"/>
      <c r="B5" s="290"/>
      <c r="C5" s="290"/>
      <c r="D5" s="290"/>
      <c r="E5" s="290"/>
      <c r="F5" s="290"/>
      <c r="G5" s="290"/>
      <c r="H5" s="290"/>
      <c r="I5" s="290"/>
      <c r="J5" s="290"/>
    </row>
    <row r="6" spans="1:10" ht="16.5" customHeight="1">
      <c r="A6" s="291"/>
      <c r="B6" s="714" t="s">
        <v>529</v>
      </c>
      <c r="C6" s="726"/>
      <c r="D6" s="726"/>
      <c r="E6" s="695"/>
      <c r="F6" s="694" t="s">
        <v>486</v>
      </c>
      <c r="G6" s="695"/>
      <c r="H6" s="726" t="s">
        <v>487</v>
      </c>
      <c r="I6" s="711"/>
      <c r="J6" s="213"/>
    </row>
    <row r="7" spans="1:10">
      <c r="A7" s="292"/>
      <c r="B7" s="727"/>
      <c r="C7" s="728"/>
      <c r="D7" s="728"/>
      <c r="E7" s="725"/>
      <c r="F7" s="696" t="s">
        <v>519</v>
      </c>
      <c r="G7" s="697"/>
      <c r="H7" s="728" t="s">
        <v>520</v>
      </c>
      <c r="I7" s="729"/>
      <c r="J7" s="213"/>
    </row>
    <row r="8" spans="1:10">
      <c r="A8" s="293" t="s">
        <v>8</v>
      </c>
      <c r="B8" s="714" t="s">
        <v>6</v>
      </c>
      <c r="C8" s="715"/>
      <c r="D8" s="221" t="s">
        <v>9</v>
      </c>
      <c r="E8" s="294" t="s">
        <v>10</v>
      </c>
      <c r="F8" s="223" t="s">
        <v>11</v>
      </c>
      <c r="G8" s="222" t="s">
        <v>12</v>
      </c>
      <c r="H8" s="220" t="s">
        <v>13</v>
      </c>
      <c r="I8" s="217" t="s">
        <v>148</v>
      </c>
      <c r="J8" s="213"/>
    </row>
    <row r="9" spans="1:10" s="5" customFormat="1" ht="42.75" customHeight="1">
      <c r="A9" s="295" t="s">
        <v>530</v>
      </c>
      <c r="B9" s="718" t="s">
        <v>531</v>
      </c>
      <c r="C9" s="719"/>
      <c r="D9" s="700" t="s">
        <v>532</v>
      </c>
      <c r="E9" s="294" t="s">
        <v>533</v>
      </c>
      <c r="F9" s="296" t="s">
        <v>194</v>
      </c>
      <c r="G9" s="297" t="s">
        <v>195</v>
      </c>
      <c r="H9" s="298" t="s">
        <v>196</v>
      </c>
      <c r="I9" s="219" t="s">
        <v>534</v>
      </c>
      <c r="J9" s="299"/>
    </row>
    <row r="10" spans="1:10" ht="6" customHeight="1">
      <c r="A10" s="300"/>
      <c r="B10" s="720"/>
      <c r="C10" s="721"/>
      <c r="D10" s="701"/>
      <c r="E10" s="301"/>
      <c r="F10" s="302"/>
      <c r="G10" s="301"/>
      <c r="H10" s="303"/>
      <c r="I10" s="304"/>
      <c r="J10" s="213"/>
    </row>
    <row r="11" spans="1:10" ht="25.5" customHeight="1">
      <c r="A11" s="305" t="s">
        <v>147</v>
      </c>
      <c r="B11" s="714" t="s">
        <v>535</v>
      </c>
      <c r="C11" s="711"/>
      <c r="D11" s="221" t="s">
        <v>535</v>
      </c>
      <c r="E11" s="306"/>
      <c r="F11" s="307"/>
      <c r="G11" s="308"/>
      <c r="H11" s="309"/>
      <c r="I11" s="310"/>
      <c r="J11" s="213"/>
    </row>
    <row r="12" spans="1:10" ht="18.75" customHeight="1">
      <c r="A12" s="311" t="s">
        <v>536</v>
      </c>
      <c r="B12" s="716"/>
      <c r="C12" s="717"/>
      <c r="D12" s="312"/>
      <c r="E12" s="313"/>
      <c r="F12" s="314"/>
      <c r="G12" s="315"/>
      <c r="H12" s="316"/>
      <c r="I12" s="317"/>
      <c r="J12" s="213"/>
    </row>
    <row r="13" spans="1:10" ht="18.75" customHeight="1">
      <c r="A13" s="318" t="s">
        <v>537</v>
      </c>
      <c r="B13" s="704"/>
      <c r="C13" s="705"/>
      <c r="D13" s="319"/>
      <c r="E13" s="320"/>
      <c r="F13" s="321"/>
      <c r="G13" s="320"/>
      <c r="H13" s="322"/>
      <c r="I13" s="323"/>
      <c r="J13" s="213"/>
    </row>
    <row r="14" spans="1:10" ht="18.75" customHeight="1">
      <c r="A14" s="324" t="s">
        <v>538</v>
      </c>
      <c r="B14" s="704"/>
      <c r="C14" s="705"/>
      <c r="D14" s="325"/>
      <c r="E14" s="326"/>
      <c r="F14" s="327"/>
      <c r="G14" s="326"/>
      <c r="H14" s="328"/>
      <c r="I14" s="329"/>
      <c r="J14" s="213"/>
    </row>
    <row r="15" spans="1:10" ht="18.75" customHeight="1">
      <c r="A15" s="324" t="s">
        <v>539</v>
      </c>
      <c r="B15" s="704"/>
      <c r="C15" s="705"/>
      <c r="D15" s="325"/>
      <c r="E15" s="326"/>
      <c r="F15" s="327"/>
      <c r="G15" s="326"/>
      <c r="H15" s="328"/>
      <c r="I15" s="329"/>
      <c r="J15" s="213"/>
    </row>
    <row r="16" spans="1:10" ht="18.75" customHeight="1">
      <c r="A16" s="330" t="s">
        <v>540</v>
      </c>
      <c r="B16" s="710"/>
      <c r="C16" s="711"/>
      <c r="D16" s="331"/>
      <c r="E16" s="332"/>
      <c r="F16" s="333"/>
      <c r="G16" s="334"/>
      <c r="H16" s="335"/>
      <c r="I16" s="336"/>
      <c r="J16" s="213"/>
    </row>
    <row r="17" spans="1:10" ht="18.75" customHeight="1">
      <c r="A17" s="318" t="s">
        <v>537</v>
      </c>
      <c r="B17" s="704"/>
      <c r="C17" s="705"/>
      <c r="D17" s="319"/>
      <c r="E17" s="320"/>
      <c r="F17" s="321"/>
      <c r="G17" s="320"/>
      <c r="H17" s="322"/>
      <c r="I17" s="337"/>
      <c r="J17" s="213"/>
    </row>
    <row r="18" spans="1:10" ht="18.75" customHeight="1">
      <c r="A18" s="324" t="s">
        <v>538</v>
      </c>
      <c r="B18" s="704"/>
      <c r="C18" s="705"/>
      <c r="D18" s="325"/>
      <c r="E18" s="326"/>
      <c r="F18" s="327"/>
      <c r="G18" s="326"/>
      <c r="H18" s="328"/>
      <c r="I18" s="338"/>
      <c r="J18" s="213"/>
    </row>
    <row r="19" spans="1:10" ht="18.75" customHeight="1">
      <c r="A19" s="324" t="s">
        <v>539</v>
      </c>
      <c r="B19" s="704"/>
      <c r="C19" s="705"/>
      <c r="D19" s="325"/>
      <c r="E19" s="326"/>
      <c r="F19" s="327"/>
      <c r="G19" s="326"/>
      <c r="H19" s="328"/>
      <c r="I19" s="338"/>
      <c r="J19" s="213"/>
    </row>
    <row r="20" spans="1:10" ht="18.75" customHeight="1">
      <c r="A20" s="330" t="s">
        <v>541</v>
      </c>
      <c r="B20" s="710"/>
      <c r="C20" s="711"/>
      <c r="D20" s="339"/>
      <c r="E20" s="313"/>
      <c r="F20" s="314"/>
      <c r="G20" s="315"/>
      <c r="H20" s="316"/>
      <c r="I20" s="336"/>
      <c r="J20" s="213"/>
    </row>
    <row r="21" spans="1:10" ht="18.75" customHeight="1">
      <c r="A21" s="318" t="s">
        <v>537</v>
      </c>
      <c r="B21" s="704"/>
      <c r="C21" s="705"/>
      <c r="D21" s="337"/>
      <c r="E21" s="320"/>
      <c r="F21" s="321"/>
      <c r="G21" s="320"/>
      <c r="H21" s="322"/>
      <c r="I21" s="337"/>
      <c r="J21" s="213"/>
    </row>
    <row r="22" spans="1:10" ht="18.75" customHeight="1">
      <c r="A22" s="324" t="s">
        <v>538</v>
      </c>
      <c r="B22" s="704"/>
      <c r="C22" s="705"/>
      <c r="D22" s="338"/>
      <c r="E22" s="326"/>
      <c r="F22" s="327"/>
      <c r="G22" s="326"/>
      <c r="H22" s="328"/>
      <c r="I22" s="338"/>
      <c r="J22" s="213"/>
    </row>
    <row r="23" spans="1:10" ht="18.75" customHeight="1" thickBot="1">
      <c r="A23" s="324" t="s">
        <v>539</v>
      </c>
      <c r="B23" s="704"/>
      <c r="C23" s="705"/>
      <c r="D23" s="338"/>
      <c r="E23" s="340"/>
      <c r="F23" s="341"/>
      <c r="G23" s="340"/>
      <c r="H23" s="342"/>
      <c r="I23" s="343"/>
      <c r="J23" s="213"/>
    </row>
    <row r="24" spans="1:10" ht="23.85" customHeight="1" thickTop="1">
      <c r="A24" s="702" t="s">
        <v>434</v>
      </c>
      <c r="B24" s="703"/>
      <c r="C24" s="703"/>
      <c r="D24" s="703"/>
      <c r="E24" s="344" t="s">
        <v>542</v>
      </c>
      <c r="F24" s="345">
        <f>SUM(F21:F23,F17:F19,F13:F15)</f>
        <v>0</v>
      </c>
      <c r="G24" s="346">
        <f>SUM(G21:G23,G17:G19,G13:G15)</f>
        <v>0</v>
      </c>
      <c r="H24" s="347">
        <f>SUM(H21:H23,H17:H19,H13:H15)</f>
        <v>0</v>
      </c>
      <c r="I24" s="348">
        <f>SUM(I13:I15,I17:I19,I21:I23)</f>
        <v>0</v>
      </c>
      <c r="J24" s="213"/>
    </row>
    <row r="25" spans="1:10" ht="20.25" customHeight="1">
      <c r="A25" s="349" t="s">
        <v>409</v>
      </c>
      <c r="B25" s="289"/>
      <c r="C25" s="289"/>
      <c r="D25" s="213"/>
      <c r="E25" s="213"/>
      <c r="F25" s="213"/>
      <c r="G25" s="213"/>
      <c r="H25" s="213"/>
      <c r="I25" s="213"/>
      <c r="J25" s="213"/>
    </row>
    <row r="26" spans="1:10" s="7" customFormat="1" ht="16.350000000000001" customHeight="1">
      <c r="A26" s="712" t="s">
        <v>543</v>
      </c>
      <c r="B26" s="713"/>
      <c r="C26" s="713"/>
      <c r="D26" s="713"/>
      <c r="E26" s="713"/>
      <c r="F26" s="713"/>
      <c r="G26" s="713"/>
      <c r="H26" s="713"/>
      <c r="I26" s="713"/>
      <c r="J26" s="713"/>
    </row>
    <row r="27" spans="1:10" s="7" customFormat="1" ht="16.350000000000001" customHeight="1">
      <c r="A27" s="708" t="s">
        <v>544</v>
      </c>
      <c r="B27" s="709"/>
      <c r="C27" s="709"/>
      <c r="D27" s="709"/>
      <c r="E27" s="709"/>
      <c r="F27" s="709"/>
      <c r="G27" s="709"/>
      <c r="H27" s="709"/>
      <c r="I27" s="709"/>
      <c r="J27" s="709"/>
    </row>
    <row r="28" spans="1:10" s="7" customFormat="1" ht="12.75">
      <c r="A28" s="706"/>
      <c r="B28" s="707"/>
      <c r="C28" s="707"/>
      <c r="D28" s="707"/>
      <c r="E28" s="707"/>
      <c r="F28" s="707"/>
      <c r="G28" s="707"/>
      <c r="H28" s="707"/>
      <c r="I28" s="707"/>
      <c r="J28" s="707"/>
    </row>
    <row r="29" spans="1:10">
      <c r="A29" s="21"/>
    </row>
    <row r="41" ht="12" customHeight="1"/>
  </sheetData>
  <sheetProtection formatCells="0"/>
  <mergeCells count="30">
    <mergeCell ref="A1:I1"/>
    <mergeCell ref="E6:E7"/>
    <mergeCell ref="F6:G6"/>
    <mergeCell ref="F7:G7"/>
    <mergeCell ref="A4:B4"/>
    <mergeCell ref="B6:D7"/>
    <mergeCell ref="H6:I6"/>
    <mergeCell ref="A2:I2"/>
    <mergeCell ref="H7:I7"/>
    <mergeCell ref="C4:F4"/>
    <mergeCell ref="B8:C8"/>
    <mergeCell ref="B12:C12"/>
    <mergeCell ref="B13:C13"/>
    <mergeCell ref="B18:C18"/>
    <mergeCell ref="B9:C10"/>
    <mergeCell ref="B11:C11"/>
    <mergeCell ref="B16:C16"/>
    <mergeCell ref="B14:C14"/>
    <mergeCell ref="B15:C15"/>
    <mergeCell ref="D9:D10"/>
    <mergeCell ref="A24:D24"/>
    <mergeCell ref="B19:C19"/>
    <mergeCell ref="B17:C17"/>
    <mergeCell ref="A28:J28"/>
    <mergeCell ref="B21:C21"/>
    <mergeCell ref="B22:C22"/>
    <mergeCell ref="B23:C23"/>
    <mergeCell ref="A27:J27"/>
    <mergeCell ref="B20:C20"/>
    <mergeCell ref="A26:J26"/>
  </mergeCells>
  <phoneticPr fontId="1" type="noConversion"/>
  <pageMargins left="0.47244094488188981" right="0.31496062992125984" top="0.55118110236220474" bottom="0.35433070866141736" header="0.31496062992125984" footer="0.31496062992125984"/>
  <pageSetup paperSize="9" scale="86" fitToHeight="0" orientation="landscape" r:id="rId1"/>
  <headerFooter>
    <oddFooter>&amp;C&amp;"Times New Roman,標準"&amp;10 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工作表7">
    <pageSetUpPr fitToPage="1"/>
  </sheetPr>
  <dimension ref="A1:E47"/>
  <sheetViews>
    <sheetView showGridLines="0" showZeros="0" view="pageBreakPreview" zoomScaleNormal="110" zoomScaleSheetLayoutView="100" workbookViewId="0">
      <selection activeCell="A6" sqref="A6:B6"/>
    </sheetView>
  </sheetViews>
  <sheetFormatPr defaultColWidth="9" defaultRowHeight="15.75"/>
  <cols>
    <col min="1" max="1" width="17" style="4" customWidth="1"/>
    <col min="2" max="5" width="26.75" style="4" customWidth="1"/>
    <col min="6" max="16384" width="9" style="4"/>
  </cols>
  <sheetData>
    <row r="1" spans="1:5">
      <c r="A1" s="730" t="s">
        <v>277</v>
      </c>
      <c r="B1" s="730"/>
      <c r="C1" s="730"/>
      <c r="D1" s="730"/>
      <c r="E1" s="730"/>
    </row>
    <row r="2" spans="1:5">
      <c r="A2" s="730" t="s">
        <v>387</v>
      </c>
      <c r="B2" s="730"/>
      <c r="C2" s="730"/>
      <c r="D2" s="730"/>
      <c r="E2" s="730"/>
    </row>
    <row r="3" spans="1:5" ht="9.4" customHeight="1">
      <c r="A3" s="80"/>
      <c r="B3" s="80"/>
      <c r="C3" s="80"/>
      <c r="D3" s="80"/>
      <c r="E3" s="148"/>
    </row>
    <row r="4" spans="1:5" s="179" customFormat="1" ht="21" customHeight="1">
      <c r="A4" s="735" t="s">
        <v>193</v>
      </c>
      <c r="B4" s="735"/>
      <c r="C4" s="735"/>
      <c r="D4" s="735"/>
      <c r="E4" s="735"/>
    </row>
    <row r="5" spans="1:5">
      <c r="A5" s="350"/>
      <c r="B5" s="350"/>
      <c r="C5" s="350"/>
      <c r="D5" s="350"/>
      <c r="E5" s="350"/>
    </row>
    <row r="6" spans="1:5">
      <c r="A6" s="683" t="s">
        <v>383</v>
      </c>
      <c r="B6" s="683"/>
      <c r="C6" s="688">
        <f>附表1A!$C$20</f>
        <v>0</v>
      </c>
      <c r="D6" s="688"/>
      <c r="E6" s="351"/>
    </row>
    <row r="7" spans="1:5" ht="16.5">
      <c r="A7" s="352"/>
      <c r="B7" s="352"/>
      <c r="C7" s="353"/>
      <c r="D7" s="351"/>
      <c r="E7" s="354"/>
    </row>
    <row r="8" spans="1:5" ht="16.5">
      <c r="A8" s="355" t="s">
        <v>407</v>
      </c>
      <c r="B8" s="215">
        <f>附表1A!$C$23</f>
        <v>0</v>
      </c>
      <c r="C8" s="353"/>
      <c r="D8" s="351"/>
      <c r="E8" s="354"/>
    </row>
    <row r="9" spans="1:5" ht="14.25" customHeight="1">
      <c r="A9" s="356"/>
      <c r="B9" s="290"/>
      <c r="C9" s="290"/>
      <c r="D9" s="290"/>
      <c r="E9" s="290"/>
    </row>
    <row r="10" spans="1:5" ht="24.75" customHeight="1">
      <c r="A10" s="357"/>
      <c r="B10" s="357" t="s">
        <v>486</v>
      </c>
      <c r="C10" s="732" t="s">
        <v>487</v>
      </c>
      <c r="D10" s="733"/>
      <c r="E10" s="734"/>
    </row>
    <row r="11" spans="1:5">
      <c r="A11" s="358" t="s">
        <v>5</v>
      </c>
      <c r="B11" s="357" t="s">
        <v>6</v>
      </c>
      <c r="C11" s="359" t="s">
        <v>7</v>
      </c>
      <c r="D11" s="360" t="s">
        <v>15</v>
      </c>
      <c r="E11" s="361" t="s">
        <v>11</v>
      </c>
    </row>
    <row r="12" spans="1:5" s="5" customFormat="1" ht="42.75" customHeight="1">
      <c r="A12" s="362" t="s">
        <v>261</v>
      </c>
      <c r="B12" s="363" t="s">
        <v>388</v>
      </c>
      <c r="C12" s="364" t="s">
        <v>386</v>
      </c>
      <c r="D12" s="365" t="s">
        <v>198</v>
      </c>
      <c r="E12" s="366" t="s">
        <v>545</v>
      </c>
    </row>
    <row r="13" spans="1:5">
      <c r="A13" s="358"/>
      <c r="B13" s="358" t="s">
        <v>151</v>
      </c>
      <c r="C13" s="367" t="s">
        <v>151</v>
      </c>
      <c r="D13" s="368"/>
      <c r="E13" s="368" t="s">
        <v>151</v>
      </c>
    </row>
    <row r="14" spans="1:5">
      <c r="A14" s="369" t="s">
        <v>278</v>
      </c>
      <c r="B14" s="370"/>
      <c r="C14" s="371"/>
      <c r="D14" s="372"/>
      <c r="E14" s="372"/>
    </row>
    <row r="15" spans="1:5" ht="24" customHeight="1">
      <c r="A15" s="373" t="s">
        <v>264</v>
      </c>
      <c r="B15" s="374"/>
      <c r="C15" s="375"/>
      <c r="D15" s="376"/>
      <c r="E15" s="376"/>
    </row>
    <row r="16" spans="1:5" ht="24" customHeight="1">
      <c r="A16" s="377" t="s">
        <v>265</v>
      </c>
      <c r="B16" s="378"/>
      <c r="C16" s="379"/>
      <c r="D16" s="380"/>
      <c r="E16" s="380"/>
    </row>
    <row r="17" spans="1:5" ht="24" customHeight="1">
      <c r="A17" s="377" t="s">
        <v>266</v>
      </c>
      <c r="B17" s="378"/>
      <c r="C17" s="379"/>
      <c r="D17" s="380"/>
      <c r="E17" s="380"/>
    </row>
    <row r="18" spans="1:5" ht="24" customHeight="1">
      <c r="A18" s="373" t="s">
        <v>274</v>
      </c>
      <c r="B18" s="374"/>
      <c r="C18" s="375"/>
      <c r="D18" s="376"/>
      <c r="E18" s="376"/>
    </row>
    <row r="19" spans="1:5" ht="24" customHeight="1">
      <c r="A19" s="377" t="s">
        <v>275</v>
      </c>
      <c r="B19" s="378"/>
      <c r="C19" s="379"/>
      <c r="D19" s="380"/>
      <c r="E19" s="380"/>
    </row>
    <row r="20" spans="1:5" ht="24" customHeight="1">
      <c r="A20" s="377" t="s">
        <v>276</v>
      </c>
      <c r="B20" s="378"/>
      <c r="C20" s="379"/>
      <c r="D20" s="380"/>
      <c r="E20" s="380"/>
    </row>
    <row r="21" spans="1:5" ht="18" customHeight="1">
      <c r="A21" s="381" t="s">
        <v>434</v>
      </c>
      <c r="B21" s="382"/>
      <c r="C21" s="382"/>
      <c r="D21" s="382"/>
      <c r="E21" s="382"/>
    </row>
    <row r="22" spans="1:5" ht="18" customHeight="1">
      <c r="A22" s="381"/>
      <c r="B22" s="382"/>
      <c r="C22" s="382"/>
      <c r="D22" s="382"/>
      <c r="E22" s="382"/>
    </row>
    <row r="23" spans="1:5">
      <c r="A23" s="383" t="s">
        <v>410</v>
      </c>
      <c r="B23" s="213"/>
      <c r="C23" s="213"/>
      <c r="D23" s="213"/>
      <c r="E23" s="213"/>
    </row>
    <row r="24" spans="1:5" ht="20.25" customHeight="1">
      <c r="A24" s="384" t="s">
        <v>546</v>
      </c>
      <c r="B24" s="384"/>
      <c r="C24" s="384"/>
      <c r="D24" s="384"/>
      <c r="E24" s="384"/>
    </row>
    <row r="25" spans="1:5" ht="16.5" customHeight="1">
      <c r="A25" s="149" t="s">
        <v>279</v>
      </c>
      <c r="B25" s="149"/>
      <c r="C25" s="149"/>
      <c r="D25" s="149"/>
      <c r="E25" s="149"/>
    </row>
    <row r="26" spans="1:5" ht="17.25" customHeight="1">
      <c r="A26" s="731"/>
      <c r="B26" s="731"/>
      <c r="C26" s="731"/>
      <c r="D26" s="731"/>
      <c r="E26" s="731"/>
    </row>
    <row r="47" ht="12" customHeight="1"/>
  </sheetData>
  <sheetProtection formatCells="0"/>
  <mergeCells count="7">
    <mergeCell ref="A1:E1"/>
    <mergeCell ref="A2:E2"/>
    <mergeCell ref="A26:E26"/>
    <mergeCell ref="A6:B6"/>
    <mergeCell ref="C10:E10"/>
    <mergeCell ref="C6:D6"/>
    <mergeCell ref="A4:E4"/>
  </mergeCells>
  <phoneticPr fontId="1" type="noConversion"/>
  <pageMargins left="0.47244094488188981" right="0.43307086614173229" top="0.55118110236220474" bottom="0.35433070866141736" header="0.31496062992125984" footer="0.31496062992125984"/>
  <pageSetup paperSize="9" fitToHeight="0" orientation="landscape" r:id="rId1"/>
  <headerFooter>
    <oddFooter>&amp;C&amp;"Times New Roman,標準"&amp;10 7</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工作表10">
    <pageSetUpPr fitToPage="1"/>
  </sheetPr>
  <dimension ref="A1:U27"/>
  <sheetViews>
    <sheetView showGridLines="0" showZeros="0" view="pageBreakPreview" zoomScaleNormal="110" zoomScaleSheetLayoutView="100" zoomScalePageLayoutView="70" workbookViewId="0">
      <selection activeCell="K5" sqref="K5:L5"/>
    </sheetView>
  </sheetViews>
  <sheetFormatPr defaultColWidth="9" defaultRowHeight="15.75"/>
  <cols>
    <col min="1" max="1" width="21.375" style="30" customWidth="1"/>
    <col min="2" max="2" width="9.125" style="30" customWidth="1"/>
    <col min="3" max="3" width="12.625" style="30" customWidth="1"/>
    <col min="4" max="4" width="22.375" style="30" customWidth="1"/>
    <col min="5" max="5" width="11.75" style="30" customWidth="1"/>
    <col min="6" max="6" width="11.375" style="30" customWidth="1"/>
    <col min="7" max="7" width="8.125" style="30" customWidth="1"/>
    <col min="8" max="8" width="13.125" style="30" customWidth="1"/>
    <col min="9" max="9" width="12.125" style="30" customWidth="1"/>
    <col min="10" max="10" width="15.625" style="30" customWidth="1"/>
    <col min="11" max="11" width="9.625" style="30" customWidth="1"/>
    <col min="12" max="12" width="11.375" style="30" customWidth="1"/>
    <col min="13" max="13" width="20.375" style="30" customWidth="1"/>
    <col min="14" max="16384" width="9" style="30"/>
  </cols>
  <sheetData>
    <row r="1" spans="1:21">
      <c r="A1" s="737" t="s">
        <v>215</v>
      </c>
      <c r="B1" s="738"/>
      <c r="C1" s="739"/>
      <c r="D1" s="738"/>
      <c r="E1" s="738"/>
      <c r="F1" s="738"/>
      <c r="G1" s="738"/>
      <c r="H1" s="738"/>
      <c r="I1" s="738"/>
      <c r="J1" s="738"/>
      <c r="K1" s="738"/>
      <c r="L1" s="738"/>
    </row>
    <row r="2" spans="1:21" ht="16.5" customHeight="1">
      <c r="A2" s="744" t="s">
        <v>281</v>
      </c>
      <c r="B2" s="744"/>
      <c r="C2" s="744"/>
      <c r="D2" s="744"/>
      <c r="E2" s="744"/>
      <c r="F2" s="744"/>
      <c r="G2" s="744"/>
      <c r="H2" s="744"/>
      <c r="I2" s="744"/>
      <c r="J2" s="744"/>
      <c r="K2" s="744"/>
      <c r="L2" s="744"/>
    </row>
    <row r="3" spans="1:21">
      <c r="A3" s="744" t="s">
        <v>255</v>
      </c>
      <c r="B3" s="685"/>
      <c r="C3" s="685"/>
      <c r="D3" s="685"/>
      <c r="E3" s="685"/>
      <c r="F3" s="685"/>
      <c r="G3" s="685"/>
      <c r="H3" s="685"/>
      <c r="I3" s="685"/>
      <c r="J3" s="685"/>
      <c r="K3" s="685"/>
      <c r="L3" s="685"/>
      <c r="M3" s="84"/>
    </row>
    <row r="4" spans="1:21">
      <c r="A4" s="758"/>
      <c r="B4" s="758"/>
      <c r="C4" s="758"/>
      <c r="D4" s="758"/>
      <c r="E4" s="758"/>
      <c r="F4" s="758"/>
      <c r="G4" s="758"/>
      <c r="H4" s="758"/>
      <c r="I4" s="758"/>
      <c r="J4" s="758"/>
      <c r="K4" s="758"/>
      <c r="L4" s="758"/>
      <c r="M4" s="758"/>
    </row>
    <row r="5" spans="1:21">
      <c r="A5" s="759" t="s">
        <v>383</v>
      </c>
      <c r="B5" s="759"/>
      <c r="C5" s="759"/>
      <c r="D5" s="736">
        <f>附表1A!$C$20</f>
        <v>0</v>
      </c>
      <c r="E5" s="736"/>
      <c r="F5" s="736"/>
      <c r="G5" s="736"/>
      <c r="H5" s="736"/>
      <c r="I5" s="85"/>
      <c r="J5" s="86" t="s">
        <v>259</v>
      </c>
      <c r="K5" s="736">
        <f>附表1A!$C$23</f>
        <v>0</v>
      </c>
      <c r="L5" s="753"/>
      <c r="O5" s="85"/>
      <c r="P5" s="85"/>
      <c r="Q5" s="85"/>
      <c r="R5" s="85"/>
      <c r="S5" s="85"/>
      <c r="T5" s="85"/>
      <c r="U5" s="85"/>
    </row>
    <row r="6" spans="1:21" ht="12" customHeight="1">
      <c r="A6" s="85"/>
      <c r="B6" s="85"/>
      <c r="C6" s="85"/>
      <c r="D6" s="85"/>
      <c r="E6" s="85"/>
      <c r="F6" s="85"/>
      <c r="G6" s="85"/>
      <c r="H6" s="85"/>
      <c r="I6" s="85"/>
      <c r="J6" s="85"/>
      <c r="K6" s="85"/>
      <c r="L6" s="85"/>
      <c r="M6" s="85"/>
      <c r="O6" s="85"/>
      <c r="P6" s="85"/>
      <c r="Q6" s="85"/>
      <c r="R6" s="85"/>
      <c r="S6" s="85"/>
      <c r="T6" s="85"/>
      <c r="U6" s="85"/>
    </row>
    <row r="7" spans="1:21" s="33" customFormat="1" ht="21.75" customHeight="1">
      <c r="A7" s="87" t="s">
        <v>282</v>
      </c>
      <c r="B7" s="745"/>
      <c r="C7" s="745"/>
      <c r="D7" s="745"/>
      <c r="E7" s="745"/>
      <c r="F7" s="88"/>
      <c r="G7" s="89"/>
      <c r="H7" s="90"/>
      <c r="I7" s="90"/>
      <c r="J7" s="90"/>
      <c r="K7" s="90"/>
      <c r="L7" s="91"/>
      <c r="M7" s="92"/>
    </row>
    <row r="8" spans="1:21" s="33" customFormat="1" ht="6.75" customHeight="1">
      <c r="A8" s="94"/>
      <c r="B8" s="95"/>
      <c r="C8" s="96"/>
      <c r="D8" s="85"/>
      <c r="E8" s="85"/>
      <c r="F8" s="96"/>
      <c r="G8" s="752"/>
      <c r="H8" s="752"/>
      <c r="I8" s="752"/>
      <c r="J8" s="97"/>
      <c r="K8" s="97"/>
      <c r="L8" s="98"/>
      <c r="M8" s="93"/>
    </row>
    <row r="9" spans="1:21" s="33" customFormat="1" ht="16.5" customHeight="1">
      <c r="A9" s="385" t="s">
        <v>547</v>
      </c>
      <c r="B9" s="386"/>
      <c r="C9" s="386"/>
      <c r="D9" s="387"/>
      <c r="E9" s="388"/>
      <c r="F9" s="389" t="s">
        <v>283</v>
      </c>
      <c r="G9" s="390"/>
      <c r="H9" s="391" t="s">
        <v>149</v>
      </c>
      <c r="I9" s="389"/>
      <c r="J9" s="392"/>
      <c r="K9" s="391"/>
      <c r="L9" s="393"/>
      <c r="M9" s="93"/>
    </row>
    <row r="10" spans="1:21" ht="20.25" customHeight="1">
      <c r="A10" s="394"/>
      <c r="B10" s="395"/>
      <c r="C10" s="395"/>
      <c r="D10" s="396"/>
      <c r="E10" s="396"/>
      <c r="F10" s="396"/>
      <c r="G10" s="395"/>
      <c r="H10" s="397"/>
      <c r="I10" s="395"/>
      <c r="J10" s="398"/>
      <c r="K10" s="398"/>
      <c r="L10" s="399"/>
      <c r="M10" s="100"/>
    </row>
    <row r="11" spans="1:21">
      <c r="A11" s="746" t="s">
        <v>284</v>
      </c>
      <c r="B11" s="747"/>
      <c r="C11" s="748"/>
      <c r="D11" s="754" t="s">
        <v>486</v>
      </c>
      <c r="E11" s="755"/>
      <c r="F11" s="755"/>
      <c r="G11" s="754" t="s">
        <v>487</v>
      </c>
      <c r="H11" s="755"/>
      <c r="I11" s="755"/>
      <c r="J11" s="755"/>
      <c r="K11" s="755"/>
      <c r="L11" s="760"/>
      <c r="M11" s="101"/>
    </row>
    <row r="12" spans="1:21">
      <c r="A12" s="749"/>
      <c r="B12" s="750"/>
      <c r="C12" s="751"/>
      <c r="D12" s="756" t="s">
        <v>548</v>
      </c>
      <c r="E12" s="757"/>
      <c r="F12" s="757"/>
      <c r="G12" s="761" t="s">
        <v>549</v>
      </c>
      <c r="H12" s="762"/>
      <c r="I12" s="762"/>
      <c r="J12" s="762"/>
      <c r="K12" s="762"/>
      <c r="L12" s="763"/>
      <c r="M12" s="29"/>
    </row>
    <row r="13" spans="1:21" ht="135.75" customHeight="1">
      <c r="A13" s="400" t="s">
        <v>550</v>
      </c>
      <c r="B13" s="401" t="s">
        <v>199</v>
      </c>
      <c r="C13" s="402" t="s">
        <v>551</v>
      </c>
      <c r="D13" s="403" t="s">
        <v>552</v>
      </c>
      <c r="E13" s="404" t="s">
        <v>389</v>
      </c>
      <c r="F13" s="405" t="s">
        <v>553</v>
      </c>
      <c r="G13" s="406" t="s">
        <v>285</v>
      </c>
      <c r="H13" s="405" t="s">
        <v>554</v>
      </c>
      <c r="I13" s="404" t="s">
        <v>286</v>
      </c>
      <c r="J13" s="404" t="s">
        <v>555</v>
      </c>
      <c r="K13" s="742" t="s">
        <v>556</v>
      </c>
      <c r="L13" s="743"/>
      <c r="M13" s="102"/>
    </row>
    <row r="14" spans="1:21" ht="30" customHeight="1">
      <c r="A14" s="407" t="s">
        <v>557</v>
      </c>
      <c r="B14" s="408"/>
      <c r="C14" s="409"/>
      <c r="D14" s="410" t="s">
        <v>197</v>
      </c>
      <c r="E14" s="411" t="s">
        <v>151</v>
      </c>
      <c r="F14" s="412" t="s">
        <v>136</v>
      </c>
      <c r="G14" s="413"/>
      <c r="H14" s="411" t="s">
        <v>151</v>
      </c>
      <c r="I14" s="414" t="s">
        <v>151</v>
      </c>
      <c r="J14" s="411" t="s">
        <v>151</v>
      </c>
      <c r="K14" s="415" t="s">
        <v>151</v>
      </c>
      <c r="L14" s="415" t="s">
        <v>370</v>
      </c>
      <c r="M14" s="29"/>
    </row>
    <row r="15" spans="1:21" ht="21" customHeight="1">
      <c r="A15" s="416"/>
      <c r="B15" s="417"/>
      <c r="C15" s="418"/>
      <c r="D15" s="419"/>
      <c r="E15" s="420"/>
      <c r="F15" s="421"/>
      <c r="G15" s="422" t="s">
        <v>280</v>
      </c>
      <c r="H15" s="423"/>
      <c r="I15" s="424"/>
      <c r="J15" s="425"/>
      <c r="K15" s="426"/>
      <c r="L15" s="427"/>
      <c r="M15" s="104"/>
    </row>
    <row r="16" spans="1:21">
      <c r="A16" s="428">
        <v>2</v>
      </c>
      <c r="B16" s="429"/>
      <c r="C16" s="430"/>
      <c r="D16" s="431"/>
      <c r="E16" s="424"/>
      <c r="F16" s="432"/>
      <c r="G16" s="433" t="s">
        <v>287</v>
      </c>
      <c r="H16" s="434"/>
      <c r="I16" s="434"/>
      <c r="J16" s="424"/>
      <c r="K16" s="435"/>
      <c r="L16" s="436"/>
      <c r="M16" s="103"/>
    </row>
    <row r="17" spans="1:13" s="100" customFormat="1">
      <c r="A17" s="437">
        <v>3</v>
      </c>
      <c r="B17" s="428"/>
      <c r="C17" s="430"/>
      <c r="D17" s="431"/>
      <c r="E17" s="424"/>
      <c r="F17" s="432"/>
      <c r="G17" s="433" t="s">
        <v>287</v>
      </c>
      <c r="H17" s="434"/>
      <c r="I17" s="434"/>
      <c r="J17" s="424"/>
      <c r="K17" s="435"/>
      <c r="L17" s="436"/>
      <c r="M17" s="103"/>
    </row>
    <row r="18" spans="1:13">
      <c r="A18" s="428">
        <v>4</v>
      </c>
      <c r="B18" s="429"/>
      <c r="C18" s="430"/>
      <c r="D18" s="431"/>
      <c r="E18" s="424"/>
      <c r="F18" s="432"/>
      <c r="G18" s="433" t="s">
        <v>287</v>
      </c>
      <c r="H18" s="434"/>
      <c r="I18" s="434"/>
      <c r="J18" s="424"/>
      <c r="K18" s="435"/>
      <c r="L18" s="436"/>
      <c r="M18" s="103"/>
    </row>
    <row r="19" spans="1:13">
      <c r="A19" s="428">
        <v>5</v>
      </c>
      <c r="B19" s="429"/>
      <c r="C19" s="430"/>
      <c r="D19" s="431"/>
      <c r="E19" s="424"/>
      <c r="F19" s="432"/>
      <c r="G19" s="438" t="s">
        <v>287</v>
      </c>
      <c r="H19" s="439"/>
      <c r="I19" s="439"/>
      <c r="J19" s="420"/>
      <c r="K19" s="440"/>
      <c r="L19" s="441"/>
      <c r="M19" s="103"/>
    </row>
    <row r="20" spans="1:13">
      <c r="A20" s="442" t="s">
        <v>434</v>
      </c>
      <c r="B20" s="391"/>
      <c r="C20" s="443"/>
      <c r="D20" s="444"/>
      <c r="E20" s="426"/>
      <c r="F20" s="426"/>
      <c r="G20" s="445"/>
      <c r="H20" s="444"/>
      <c r="I20" s="444"/>
      <c r="J20" s="426"/>
      <c r="K20" s="426"/>
      <c r="L20" s="446"/>
      <c r="M20" s="103"/>
    </row>
    <row r="21" spans="1:13" ht="45.4" customHeight="1">
      <c r="A21" s="740" t="s">
        <v>439</v>
      </c>
      <c r="B21" s="741"/>
      <c r="C21" s="741"/>
      <c r="D21" s="741"/>
      <c r="E21" s="741"/>
      <c r="F21" s="741"/>
      <c r="G21" s="741"/>
      <c r="H21" s="741"/>
      <c r="I21" s="741"/>
      <c r="J21" s="741"/>
      <c r="K21" s="741"/>
      <c r="L21" s="741"/>
      <c r="M21" s="99"/>
    </row>
    <row r="22" spans="1:13" ht="18" customHeight="1">
      <c r="A22" s="99"/>
      <c r="B22" s="105"/>
      <c r="C22" s="105"/>
      <c r="D22" s="105"/>
      <c r="E22" s="105"/>
      <c r="F22" s="105"/>
      <c r="G22" s="105"/>
      <c r="H22" s="105"/>
      <c r="I22" s="105"/>
      <c r="J22" s="105"/>
      <c r="K22" s="105"/>
      <c r="L22" s="105"/>
      <c r="M22" s="99"/>
    </row>
    <row r="23" spans="1:13" ht="18" customHeight="1">
      <c r="A23" s="168"/>
      <c r="B23" s="169"/>
      <c r="C23" s="169"/>
      <c r="D23" s="169"/>
      <c r="E23" s="169"/>
      <c r="F23" s="169"/>
      <c r="G23" s="169"/>
      <c r="H23" s="169"/>
      <c r="I23" s="169"/>
      <c r="J23" s="169"/>
      <c r="K23" s="169"/>
      <c r="L23" s="169"/>
      <c r="M23" s="168"/>
    </row>
    <row r="24" spans="1:13" ht="18" customHeight="1">
      <c r="A24" s="168"/>
      <c r="B24" s="169"/>
      <c r="C24" s="169"/>
      <c r="D24" s="169"/>
      <c r="E24" s="169"/>
      <c r="F24" s="169"/>
      <c r="G24" s="169"/>
      <c r="H24" s="169"/>
      <c r="I24" s="169"/>
      <c r="J24" s="169"/>
      <c r="K24" s="169"/>
      <c r="L24" s="169"/>
      <c r="M24" s="168"/>
    </row>
    <row r="25" spans="1:13" ht="18" customHeight="1">
      <c r="A25" s="168"/>
      <c r="B25" s="169"/>
      <c r="C25" s="169"/>
      <c r="D25" s="169"/>
      <c r="E25" s="169"/>
      <c r="F25" s="169"/>
      <c r="G25" s="169"/>
      <c r="H25" s="169"/>
      <c r="I25" s="169"/>
      <c r="J25" s="169"/>
      <c r="K25" s="169"/>
      <c r="L25" s="169"/>
      <c r="M25" s="168"/>
    </row>
    <row r="26" spans="1:13" s="146" customFormat="1" ht="19.899999999999999" customHeight="1">
      <c r="A26" s="166"/>
      <c r="B26" s="167"/>
      <c r="C26" s="167"/>
      <c r="D26" s="167"/>
      <c r="E26" s="167"/>
      <c r="F26" s="167"/>
      <c r="G26" s="167"/>
      <c r="H26" s="167"/>
      <c r="I26" s="167"/>
      <c r="J26" s="167"/>
      <c r="K26" s="167"/>
      <c r="L26" s="167"/>
    </row>
    <row r="27" spans="1:13">
      <c r="A27" s="737" t="s">
        <v>215</v>
      </c>
      <c r="B27" s="738"/>
      <c r="C27" s="739"/>
      <c r="D27" s="738"/>
      <c r="E27" s="738"/>
      <c r="F27" s="738"/>
      <c r="G27" s="738"/>
      <c r="H27" s="738"/>
      <c r="I27" s="738"/>
      <c r="J27" s="738"/>
      <c r="K27" s="738"/>
      <c r="L27" s="738"/>
    </row>
  </sheetData>
  <sheetProtection formatCells="0" formatRows="0" insertRows="0" deleteRows="0"/>
  <mergeCells count="17">
    <mergeCell ref="G12:L12"/>
    <mergeCell ref="D5:H5"/>
    <mergeCell ref="A27:L27"/>
    <mergeCell ref="A21:L21"/>
    <mergeCell ref="K13:L13"/>
    <mergeCell ref="A1:L1"/>
    <mergeCell ref="A3:L3"/>
    <mergeCell ref="B7:E7"/>
    <mergeCell ref="A11:C12"/>
    <mergeCell ref="G8:I8"/>
    <mergeCell ref="K5:L5"/>
    <mergeCell ref="A2:L2"/>
    <mergeCell ref="D11:F11"/>
    <mergeCell ref="D12:F12"/>
    <mergeCell ref="A4:M4"/>
    <mergeCell ref="A5:C5"/>
    <mergeCell ref="G11:L11"/>
  </mergeCells>
  <phoneticPr fontId="1" type="noConversion"/>
  <pageMargins left="0.47244094488188981" right="0.43307086614173229" top="0.55118110236220474" bottom="0.43307086614173229" header="0.31496062992125984" footer="0.27559055118110237"/>
  <pageSetup paperSize="9" scale="79" fitToHeight="0" orientation="landscape" r:id="rId1"/>
  <headerFooter>
    <oddFooter>&amp;C&amp;"Times New Roman,標準"&amp;10 8</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工作表12">
    <pageSetUpPr fitToPage="1"/>
  </sheetPr>
  <dimension ref="A1:U26"/>
  <sheetViews>
    <sheetView showGridLines="0" showZeros="0" view="pageBreakPreview" zoomScaleNormal="110" zoomScaleSheetLayoutView="100" zoomScalePageLayoutView="70" workbookViewId="0">
      <selection activeCell="A25" sqref="A25:O25"/>
    </sheetView>
  </sheetViews>
  <sheetFormatPr defaultColWidth="9" defaultRowHeight="15.75"/>
  <cols>
    <col min="1" max="1" width="2.625" style="4" customWidth="1"/>
    <col min="2" max="2" width="10.625" style="4" customWidth="1"/>
    <col min="3" max="3" width="9.625" style="4" customWidth="1"/>
    <col min="4" max="4" width="9.375" style="4" customWidth="1"/>
    <col min="5" max="5" width="11.125" style="4" customWidth="1"/>
    <col min="6" max="8" width="11.625" style="4" customWidth="1"/>
    <col min="9" max="9" width="6.125" style="4" customWidth="1"/>
    <col min="10" max="10" width="6.75" style="4" customWidth="1"/>
    <col min="11" max="11" width="13" style="4" customWidth="1"/>
    <col min="12" max="12" width="11.375" style="4" customWidth="1"/>
    <col min="13" max="13" width="12.375" style="4" customWidth="1"/>
    <col min="14" max="15" width="9.625" style="4" customWidth="1"/>
    <col min="16" max="16" width="8.375" style="4" customWidth="1"/>
    <col min="17" max="17" width="9.625" style="4" customWidth="1"/>
    <col min="18" max="18" width="9.375" style="4" customWidth="1"/>
    <col min="19" max="19" width="7.75" style="4" customWidth="1"/>
    <col min="20" max="16384" width="9" style="4"/>
  </cols>
  <sheetData>
    <row r="1" spans="1:21">
      <c r="A1" s="770" t="s">
        <v>215</v>
      </c>
      <c r="B1" s="738"/>
      <c r="C1" s="739"/>
      <c r="D1" s="738"/>
      <c r="E1" s="738"/>
      <c r="F1" s="738"/>
      <c r="G1" s="738"/>
      <c r="H1" s="738"/>
      <c r="I1" s="738"/>
      <c r="J1" s="738"/>
      <c r="K1" s="738"/>
      <c r="L1" s="738"/>
      <c r="M1" s="738"/>
      <c r="N1" s="738"/>
      <c r="O1" s="738"/>
      <c r="P1" s="28"/>
      <c r="Q1" s="28"/>
      <c r="R1" s="28"/>
      <c r="S1" s="28"/>
    </row>
    <row r="2" spans="1:21">
      <c r="A2" s="730" t="s">
        <v>289</v>
      </c>
      <c r="B2" s="685"/>
      <c r="C2" s="806"/>
      <c r="D2" s="685"/>
      <c r="E2" s="685"/>
      <c r="F2" s="685"/>
      <c r="G2" s="685"/>
      <c r="H2" s="685"/>
      <c r="I2" s="685"/>
      <c r="J2" s="685"/>
      <c r="K2" s="685"/>
      <c r="L2" s="685"/>
      <c r="M2" s="685"/>
      <c r="N2" s="685"/>
      <c r="O2" s="685"/>
      <c r="P2" s="28"/>
      <c r="Q2" s="28"/>
      <c r="R2" s="28"/>
      <c r="S2" s="28"/>
    </row>
    <row r="3" spans="1:21">
      <c r="A3" s="730" t="s">
        <v>485</v>
      </c>
      <c r="B3" s="809"/>
      <c r="C3" s="809"/>
      <c r="D3" s="809"/>
      <c r="E3" s="809"/>
      <c r="F3" s="809"/>
      <c r="G3" s="809"/>
      <c r="H3" s="809"/>
      <c r="I3" s="809"/>
      <c r="J3" s="809"/>
      <c r="K3" s="809"/>
      <c r="L3" s="809"/>
      <c r="M3" s="809"/>
      <c r="N3" s="809"/>
      <c r="O3" s="809"/>
      <c r="Q3" s="106"/>
      <c r="R3" s="106"/>
    </row>
    <row r="4" spans="1:21">
      <c r="A4" s="790"/>
      <c r="B4" s="790"/>
      <c r="C4" s="790"/>
      <c r="D4" s="790"/>
      <c r="E4" s="790"/>
      <c r="F4" s="790"/>
      <c r="G4" s="790"/>
      <c r="H4" s="790"/>
      <c r="I4" s="790"/>
      <c r="J4" s="790"/>
      <c r="K4" s="790"/>
      <c r="L4" s="790"/>
      <c r="M4" s="790"/>
      <c r="N4" s="790"/>
      <c r="O4" s="790"/>
      <c r="P4" s="790"/>
      <c r="Q4" s="790"/>
      <c r="R4" s="790"/>
      <c r="S4" s="790"/>
    </row>
    <row r="5" spans="1:21" ht="17.25" customHeight="1">
      <c r="A5" s="759" t="s">
        <v>383</v>
      </c>
      <c r="B5" s="759"/>
      <c r="C5" s="759"/>
      <c r="D5" s="759"/>
      <c r="E5" s="736">
        <f>附表1A!$C$20</f>
        <v>0</v>
      </c>
      <c r="F5" s="736"/>
      <c r="G5" s="736"/>
      <c r="H5" s="736"/>
      <c r="I5" s="736"/>
      <c r="J5" s="736"/>
      <c r="L5" s="24" t="s">
        <v>392</v>
      </c>
      <c r="M5" s="753">
        <f>附表1A!$C$23</f>
        <v>0</v>
      </c>
      <c r="N5" s="753"/>
      <c r="O5" s="753"/>
      <c r="U5" s="83"/>
    </row>
    <row r="6" spans="1:21" ht="10.5" customHeight="1">
      <c r="A6" s="6"/>
      <c r="B6" s="6"/>
      <c r="C6" s="6"/>
      <c r="D6" s="6"/>
      <c r="E6" s="6"/>
      <c r="F6" s="6"/>
      <c r="G6" s="6"/>
      <c r="H6" s="6"/>
      <c r="I6" s="6"/>
      <c r="J6" s="6"/>
      <c r="K6" s="6"/>
      <c r="L6" s="6"/>
      <c r="M6" s="6"/>
      <c r="N6" s="6"/>
      <c r="O6" s="6"/>
      <c r="P6" s="6"/>
      <c r="Q6" s="6"/>
      <c r="R6" s="6"/>
      <c r="S6" s="6"/>
      <c r="U6" s="83"/>
    </row>
    <row r="7" spans="1:21" ht="16.5" customHeight="1">
      <c r="A7" s="819" t="s">
        <v>290</v>
      </c>
      <c r="B7" s="726"/>
      <c r="C7" s="726"/>
      <c r="D7" s="726"/>
      <c r="E7" s="726"/>
      <c r="F7" s="791" t="s">
        <v>486</v>
      </c>
      <c r="G7" s="792"/>
      <c r="H7" s="792"/>
      <c r="I7" s="791" t="s">
        <v>487</v>
      </c>
      <c r="J7" s="792"/>
      <c r="K7" s="792"/>
      <c r="L7" s="792"/>
      <c r="M7" s="792"/>
      <c r="N7" s="792"/>
      <c r="O7" s="792"/>
    </row>
    <row r="8" spans="1:21" ht="16.5" customHeight="1">
      <c r="A8" s="820"/>
      <c r="B8" s="728"/>
      <c r="C8" s="728"/>
      <c r="D8" s="728"/>
      <c r="E8" s="821"/>
      <c r="F8" s="793" t="s">
        <v>558</v>
      </c>
      <c r="G8" s="757"/>
      <c r="H8" s="757"/>
      <c r="I8" s="793" t="s">
        <v>559</v>
      </c>
      <c r="J8" s="757"/>
      <c r="K8" s="757"/>
      <c r="L8" s="757"/>
      <c r="M8" s="757"/>
      <c r="N8" s="757"/>
      <c r="O8" s="808"/>
    </row>
    <row r="9" spans="1:21">
      <c r="A9" s="802" t="s">
        <v>291</v>
      </c>
      <c r="B9" s="804" t="s">
        <v>5</v>
      </c>
      <c r="C9" s="810"/>
      <c r="D9" s="805"/>
      <c r="E9" s="447" t="s">
        <v>152</v>
      </c>
      <c r="F9" s="448" t="s">
        <v>153</v>
      </c>
      <c r="G9" s="449" t="s">
        <v>154</v>
      </c>
      <c r="H9" s="450" t="s">
        <v>155</v>
      </c>
      <c r="I9" s="807" t="s">
        <v>156</v>
      </c>
      <c r="J9" s="805"/>
      <c r="K9" s="449" t="s">
        <v>157</v>
      </c>
      <c r="L9" s="449" t="s">
        <v>158</v>
      </c>
      <c r="M9" s="449" t="s">
        <v>159</v>
      </c>
      <c r="N9" s="804" t="s">
        <v>160</v>
      </c>
      <c r="O9" s="805"/>
    </row>
    <row r="10" spans="1:21" ht="45.4" customHeight="1">
      <c r="A10" s="771"/>
      <c r="B10" s="812" t="s">
        <v>206</v>
      </c>
      <c r="C10" s="813"/>
      <c r="D10" s="814"/>
      <c r="E10" s="794" t="s">
        <v>560</v>
      </c>
      <c r="F10" s="774" t="s">
        <v>561</v>
      </c>
      <c r="G10" s="771" t="s">
        <v>390</v>
      </c>
      <c r="H10" s="776" t="s">
        <v>562</v>
      </c>
      <c r="I10" s="796" t="s">
        <v>207</v>
      </c>
      <c r="J10" s="797"/>
      <c r="K10" s="811" t="s">
        <v>563</v>
      </c>
      <c r="L10" s="771" t="s">
        <v>208</v>
      </c>
      <c r="M10" s="771" t="s">
        <v>564</v>
      </c>
      <c r="N10" s="817" t="s">
        <v>565</v>
      </c>
      <c r="O10" s="814"/>
      <c r="Q10" s="4" t="s">
        <v>137</v>
      </c>
    </row>
    <row r="11" spans="1:21" ht="56.25" customHeight="1">
      <c r="A11" s="771"/>
      <c r="B11" s="815" t="s">
        <v>150</v>
      </c>
      <c r="C11" s="815" t="s">
        <v>391</v>
      </c>
      <c r="D11" s="815" t="s">
        <v>566</v>
      </c>
      <c r="E11" s="795"/>
      <c r="F11" s="775"/>
      <c r="G11" s="772"/>
      <c r="H11" s="777"/>
      <c r="I11" s="798"/>
      <c r="J11" s="799"/>
      <c r="K11" s="772"/>
      <c r="L11" s="772"/>
      <c r="M11" s="772"/>
      <c r="N11" s="777"/>
      <c r="O11" s="818"/>
    </row>
    <row r="12" spans="1:21" ht="44.25" customHeight="1">
      <c r="A12" s="803"/>
      <c r="B12" s="816"/>
      <c r="C12" s="816"/>
      <c r="D12" s="816"/>
      <c r="E12" s="451" t="s">
        <v>292</v>
      </c>
      <c r="F12" s="452" t="s">
        <v>151</v>
      </c>
      <c r="G12" s="453" t="s">
        <v>151</v>
      </c>
      <c r="H12" s="454" t="s">
        <v>151</v>
      </c>
      <c r="I12" s="302" t="s">
        <v>293</v>
      </c>
      <c r="J12" s="304" t="s">
        <v>294</v>
      </c>
      <c r="K12" s="453" t="s">
        <v>151</v>
      </c>
      <c r="L12" s="453" t="s">
        <v>151</v>
      </c>
      <c r="M12" s="453" t="s">
        <v>151</v>
      </c>
      <c r="N12" s="453" t="s">
        <v>151</v>
      </c>
      <c r="O12" s="453" t="s">
        <v>370</v>
      </c>
    </row>
    <row r="13" spans="1:21">
      <c r="A13" s="455">
        <v>1</v>
      </c>
      <c r="B13" s="456"/>
      <c r="C13" s="329"/>
      <c r="D13" s="329"/>
      <c r="E13" s="457"/>
      <c r="F13" s="458"/>
      <c r="G13" s="459"/>
      <c r="H13" s="460"/>
      <c r="I13" s="461"/>
      <c r="J13" s="329"/>
      <c r="K13" s="459"/>
      <c r="L13" s="459"/>
      <c r="M13" s="459"/>
      <c r="N13" s="459"/>
      <c r="O13" s="462"/>
    </row>
    <row r="14" spans="1:21">
      <c r="A14" s="455">
        <v>2</v>
      </c>
      <c r="B14" s="456"/>
      <c r="C14" s="329"/>
      <c r="D14" s="329"/>
      <c r="E14" s="457"/>
      <c r="F14" s="458"/>
      <c r="G14" s="459"/>
      <c r="H14" s="460"/>
      <c r="I14" s="461"/>
      <c r="J14" s="329"/>
      <c r="K14" s="459"/>
      <c r="L14" s="459"/>
      <c r="M14" s="459"/>
      <c r="N14" s="459"/>
      <c r="O14" s="462"/>
    </row>
    <row r="15" spans="1:21">
      <c r="A15" s="455">
        <v>3</v>
      </c>
      <c r="B15" s="456"/>
      <c r="C15" s="329"/>
      <c r="D15" s="329"/>
      <c r="E15" s="457"/>
      <c r="F15" s="458"/>
      <c r="G15" s="459"/>
      <c r="H15" s="460"/>
      <c r="I15" s="461"/>
      <c r="J15" s="329"/>
      <c r="K15" s="459"/>
      <c r="L15" s="459"/>
      <c r="M15" s="459"/>
      <c r="N15" s="459"/>
      <c r="O15" s="462"/>
    </row>
    <row r="16" spans="1:21">
      <c r="A16" s="455">
        <v>4</v>
      </c>
      <c r="B16" s="456"/>
      <c r="C16" s="329"/>
      <c r="D16" s="329"/>
      <c r="E16" s="457"/>
      <c r="F16" s="458"/>
      <c r="G16" s="459"/>
      <c r="H16" s="460"/>
      <c r="I16" s="461"/>
      <c r="J16" s="329"/>
      <c r="K16" s="459"/>
      <c r="L16" s="459"/>
      <c r="M16" s="459"/>
      <c r="N16" s="459"/>
      <c r="O16" s="462"/>
    </row>
    <row r="17" spans="1:19">
      <c r="A17" s="455">
        <v>5</v>
      </c>
      <c r="B17" s="456"/>
      <c r="C17" s="329"/>
      <c r="D17" s="329"/>
      <c r="E17" s="457"/>
      <c r="F17" s="458"/>
      <c r="G17" s="459"/>
      <c r="H17" s="460"/>
      <c r="I17" s="461"/>
      <c r="J17" s="329"/>
      <c r="K17" s="459"/>
      <c r="L17" s="459"/>
      <c r="M17" s="459"/>
      <c r="N17" s="459"/>
      <c r="O17" s="462"/>
    </row>
    <row r="18" spans="1:19" ht="16.5" thickBot="1">
      <c r="A18" s="477">
        <v>6</v>
      </c>
      <c r="B18" s="562"/>
      <c r="C18" s="478"/>
      <c r="D18" s="478"/>
      <c r="E18" s="563"/>
      <c r="F18" s="564"/>
      <c r="G18" s="565"/>
      <c r="H18" s="566"/>
      <c r="I18" s="567"/>
      <c r="J18" s="478"/>
      <c r="K18" s="565"/>
      <c r="L18" s="565"/>
      <c r="M18" s="565"/>
      <c r="N18" s="565"/>
      <c r="O18" s="568"/>
    </row>
    <row r="19" spans="1:19" ht="15.6" customHeight="1" thickTop="1">
      <c r="A19" s="764" t="s">
        <v>295</v>
      </c>
      <c r="B19" s="765"/>
      <c r="C19" s="765"/>
      <c r="D19" s="765"/>
      <c r="E19" s="766"/>
      <c r="F19" s="800">
        <f>SUM(F13:F18)</f>
        <v>0</v>
      </c>
      <c r="G19" s="780">
        <f>SUM(G13:G18)</f>
        <v>0</v>
      </c>
      <c r="H19" s="778">
        <f>SUM(H13:H18)</f>
        <v>0</v>
      </c>
      <c r="I19" s="786"/>
      <c r="J19" s="787"/>
      <c r="K19" s="780">
        <f>SUM(K13:K18)</f>
        <v>0</v>
      </c>
      <c r="L19" s="780">
        <f>SUM(L13:L18)</f>
        <v>0</v>
      </c>
      <c r="M19" s="780">
        <f>SUM(M13:M18)</f>
        <v>0</v>
      </c>
      <c r="N19" s="780">
        <f>SUM(N13:N18)</f>
        <v>0</v>
      </c>
      <c r="O19" s="782"/>
      <c r="P19" s="78"/>
      <c r="Q19" s="78"/>
      <c r="R19" s="78"/>
      <c r="S19" s="78"/>
    </row>
    <row r="20" spans="1:19" ht="6.95" customHeight="1">
      <c r="A20" s="767"/>
      <c r="B20" s="768"/>
      <c r="C20" s="768"/>
      <c r="D20" s="768"/>
      <c r="E20" s="769"/>
      <c r="F20" s="801"/>
      <c r="G20" s="781"/>
      <c r="H20" s="779"/>
      <c r="I20" s="788"/>
      <c r="J20" s="789"/>
      <c r="K20" s="781"/>
      <c r="L20" s="781"/>
      <c r="M20" s="781"/>
      <c r="N20" s="781"/>
      <c r="O20" s="783"/>
      <c r="P20" s="78"/>
      <c r="Q20" s="78"/>
      <c r="R20" s="78"/>
      <c r="S20" s="78"/>
    </row>
    <row r="21" spans="1:19">
      <c r="A21" s="463" t="s">
        <v>435</v>
      </c>
      <c r="B21" s="464"/>
      <c r="C21" s="464"/>
      <c r="D21" s="464"/>
      <c r="E21" s="464"/>
      <c r="F21" s="465"/>
      <c r="G21" s="466"/>
      <c r="H21" s="466"/>
      <c r="I21" s="467"/>
      <c r="J21" s="468"/>
      <c r="K21" s="466"/>
      <c r="L21" s="466"/>
      <c r="M21" s="466"/>
      <c r="N21" s="466"/>
      <c r="O21" s="466"/>
      <c r="P21" s="78"/>
      <c r="Q21" s="78"/>
      <c r="R21" s="78"/>
      <c r="S21" s="78"/>
    </row>
    <row r="22" spans="1:19" ht="67.150000000000006" customHeight="1">
      <c r="A22" s="469" t="s">
        <v>138</v>
      </c>
      <c r="B22" s="784" t="s">
        <v>567</v>
      </c>
      <c r="C22" s="785"/>
      <c r="D22" s="785"/>
      <c r="E22" s="785"/>
      <c r="F22" s="785"/>
      <c r="G22" s="785"/>
      <c r="H22" s="785"/>
      <c r="I22" s="785"/>
      <c r="J22" s="785"/>
      <c r="K22" s="785"/>
      <c r="L22" s="785"/>
      <c r="M22" s="785"/>
      <c r="N22" s="785"/>
      <c r="O22" s="785"/>
      <c r="P22" s="26"/>
      <c r="Q22" s="26"/>
      <c r="R22" s="26"/>
      <c r="S22" s="26"/>
    </row>
    <row r="23" spans="1:19">
      <c r="A23" s="470" t="s">
        <v>139</v>
      </c>
      <c r="B23" s="470" t="s">
        <v>568</v>
      </c>
      <c r="C23" s="213"/>
      <c r="D23" s="213"/>
      <c r="E23" s="213"/>
      <c r="F23" s="213"/>
      <c r="G23" s="213"/>
      <c r="H23" s="213"/>
      <c r="I23" s="213"/>
      <c r="J23" s="213"/>
      <c r="K23" s="213"/>
      <c r="L23" s="213"/>
      <c r="M23" s="213"/>
      <c r="N23" s="213"/>
      <c r="O23" s="213"/>
    </row>
    <row r="24" spans="1:19" ht="18.600000000000001" customHeight="1">
      <c r="A24" s="470"/>
      <c r="B24" s="470"/>
      <c r="C24" s="213"/>
      <c r="D24" s="213"/>
      <c r="E24" s="213"/>
      <c r="F24" s="213"/>
      <c r="G24" s="213"/>
      <c r="H24" s="213"/>
      <c r="I24" s="213"/>
      <c r="J24" s="213"/>
      <c r="K24" s="213"/>
      <c r="L24" s="213"/>
      <c r="M24" s="213"/>
      <c r="N24" s="213"/>
      <c r="O24" s="213"/>
    </row>
    <row r="25" spans="1:19" ht="19.899999999999999" customHeight="1">
      <c r="A25" s="773" t="s">
        <v>288</v>
      </c>
      <c r="B25" s="773"/>
      <c r="C25" s="773"/>
      <c r="D25" s="773"/>
      <c r="E25" s="773"/>
      <c r="F25" s="773"/>
      <c r="G25" s="773"/>
      <c r="H25" s="773"/>
      <c r="I25" s="773"/>
      <c r="J25" s="773"/>
      <c r="K25" s="773"/>
      <c r="L25" s="773"/>
      <c r="M25" s="773"/>
      <c r="N25" s="773"/>
      <c r="O25" s="773"/>
    </row>
    <row r="26" spans="1:19" ht="19.899999999999999" customHeight="1">
      <c r="A26" s="770" t="s">
        <v>215</v>
      </c>
      <c r="B26" s="738"/>
      <c r="C26" s="739"/>
      <c r="D26" s="738"/>
      <c r="E26" s="738"/>
      <c r="F26" s="738"/>
      <c r="G26" s="738"/>
      <c r="H26" s="738"/>
      <c r="I26" s="738"/>
      <c r="J26" s="738"/>
      <c r="K26" s="738"/>
      <c r="L26" s="738"/>
      <c r="M26" s="738"/>
      <c r="N26" s="738"/>
      <c r="O26" s="738"/>
    </row>
  </sheetData>
  <sheetProtection formatCells="0" formatRows="0" insertRows="0" deleteRows="0"/>
  <mergeCells count="42">
    <mergeCell ref="E5:J5"/>
    <mergeCell ref="I7:O7"/>
    <mergeCell ref="B9:D9"/>
    <mergeCell ref="K10:K11"/>
    <mergeCell ref="B10:D10"/>
    <mergeCell ref="D11:D12"/>
    <mergeCell ref="N10:O11"/>
    <mergeCell ref="A7:E8"/>
    <mergeCell ref="B11:B12"/>
    <mergeCell ref="C11:C12"/>
    <mergeCell ref="A1:O1"/>
    <mergeCell ref="I19:J20"/>
    <mergeCell ref="A4:S4"/>
    <mergeCell ref="F7:H7"/>
    <mergeCell ref="F8:H8"/>
    <mergeCell ref="E10:E11"/>
    <mergeCell ref="I10:J11"/>
    <mergeCell ref="F19:F20"/>
    <mergeCell ref="A9:A12"/>
    <mergeCell ref="N9:O9"/>
    <mergeCell ref="M5:O5"/>
    <mergeCell ref="A2:O2"/>
    <mergeCell ref="A5:D5"/>
    <mergeCell ref="I9:J9"/>
    <mergeCell ref="I8:O8"/>
    <mergeCell ref="A3:O3"/>
    <mergeCell ref="A19:E20"/>
    <mergeCell ref="A26:O26"/>
    <mergeCell ref="G10:G11"/>
    <mergeCell ref="M10:M11"/>
    <mergeCell ref="A25:O25"/>
    <mergeCell ref="F10:F11"/>
    <mergeCell ref="H10:H11"/>
    <mergeCell ref="H19:H20"/>
    <mergeCell ref="K19:K20"/>
    <mergeCell ref="O19:O20"/>
    <mergeCell ref="G19:G20"/>
    <mergeCell ref="L10:L11"/>
    <mergeCell ref="M19:M20"/>
    <mergeCell ref="N19:N20"/>
    <mergeCell ref="B22:O22"/>
    <mergeCell ref="L19:L20"/>
  </mergeCells>
  <phoneticPr fontId="1" type="noConversion"/>
  <pageMargins left="0.39370078740157483" right="0.47244094488188981" top="0.47244094488188981" bottom="0.31496062992125984" header="0.31496062992125984" footer="0.31496062992125984"/>
  <pageSetup paperSize="9" scale="86" fitToHeight="0" orientation="landscape" r:id="rId1"/>
  <headerFooter>
    <oddFooter>&amp;C&amp;"Times New Roman,標準"&amp;10 9</oddFooter>
  </headerFooter>
  <colBreaks count="1" manualBreakCount="1">
    <brk id="1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18</vt:i4>
      </vt:variant>
      <vt:variant>
        <vt:lpstr>具名範圍</vt:lpstr>
      </vt:variant>
      <vt:variant>
        <vt:i4>13</vt:i4>
      </vt:variant>
    </vt:vector>
  </HeadingPairs>
  <TitlesOfParts>
    <vt:vector size="31" baseType="lpstr">
      <vt:lpstr>附表一覽表</vt:lpstr>
      <vt:lpstr>附表1A</vt:lpstr>
      <vt:lpstr>KGSSFeeSubmissionInfo</vt:lpstr>
      <vt:lpstr>KGSSFeeItemInfo</vt:lpstr>
      <vt:lpstr>附表1B頁一</vt:lpstr>
      <vt:lpstr>附表1B頁二</vt:lpstr>
      <vt:lpstr>附表1C</vt:lpstr>
      <vt:lpstr>附表2A</vt:lpstr>
      <vt:lpstr>附表2B</vt:lpstr>
      <vt:lpstr>附表3</vt:lpstr>
      <vt:lpstr>KGSSFeeItemIncome</vt:lpstr>
      <vt:lpstr>KGSSFeeItemExpenditure</vt:lpstr>
      <vt:lpstr>附表2A至附表3所載的註</vt:lpstr>
      <vt:lpstr>附表4(I)</vt:lpstr>
      <vt:lpstr>附表4(II)</vt:lpstr>
      <vt:lpstr>附表4所載的註及注意事項</vt:lpstr>
      <vt:lpstr>附表5</vt:lpstr>
      <vt:lpstr>附錄2</vt:lpstr>
      <vt:lpstr>附表1A!Print_Area</vt:lpstr>
      <vt:lpstr>附表1B頁一!Print_Area</vt:lpstr>
      <vt:lpstr>附表1B頁二!Print_Area</vt:lpstr>
      <vt:lpstr>附表1C!Print_Area</vt:lpstr>
      <vt:lpstr>附表2A!Print_Area</vt:lpstr>
      <vt:lpstr>附表2A至附表3所載的註!Print_Area</vt:lpstr>
      <vt:lpstr>附表2B!Print_Area</vt:lpstr>
      <vt:lpstr>附表3!Print_Area</vt:lpstr>
      <vt:lpstr>'附表4(II)'!Print_Area</vt:lpstr>
      <vt:lpstr>附表4所載的註及注意事項!Print_Area</vt:lpstr>
      <vt:lpstr>附表5!Print_Area</vt:lpstr>
      <vt:lpstr>附表一覽表!Print_Area</vt:lpstr>
      <vt:lpstr>附錄2!Print_Area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Education Department</dc:creator>
  <cp:lastModifiedBy>KGA</cp:lastModifiedBy>
  <cp:lastPrinted>2026-05-04T09:57:22Z</cp:lastPrinted>
  <dcterms:created xsi:type="dcterms:W3CDTF">2017-01-05T01:25:34Z</dcterms:created>
  <dcterms:modified xsi:type="dcterms:W3CDTF">2026-05-05T01:45:42Z</dcterms:modified>
</cp:coreProperties>
</file>